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2" firstSheet="2" activeTab="6"/>
  </bookViews>
  <sheets>
    <sheet name="BS" sheetId="1" r:id="rId1"/>
    <sheet name="P&amp;L" sheetId="2" r:id="rId2"/>
    <sheet name="Equity" sheetId="3" r:id="rId3"/>
    <sheet name="Cashflow" sheetId="4" r:id="rId4"/>
    <sheet name="Working1" sheetId="5" r:id="rId5"/>
    <sheet name="Segment" sheetId="6" r:id="rId6"/>
    <sheet name="KLSE" sheetId="7" r:id="rId7"/>
  </sheets>
  <externalReferences>
    <externalReference r:id="rId10"/>
    <externalReference r:id="rId11"/>
  </externalReferences>
  <definedNames>
    <definedName name="_xlnm.Print_Area" localSheetId="0">'BS'!$A$1:$F$44</definedName>
    <definedName name="_xlnm.Print_Area" localSheetId="3">'Cashflow'!$A$1:$H$54</definedName>
    <definedName name="_xlnm.Print_Area" localSheetId="2">'Equity'!$A$1:$F$47</definedName>
    <definedName name="_xlnm.Print_Area" localSheetId="1">'P&amp;L'!$A$1:$G$37</definedName>
    <definedName name="_xlnm.Print_Area" localSheetId="5">'/tmp/tmp2ms4yeuq\[Book1]Sheet2'!$A$1:$J$69</definedName>
    <definedName name="_xlnm.Print_Area" localSheetId="4">'/tmp/tmp2ms4yeuq\[Book1]Sheet1'!$A$1:$K$69</definedName>
  </definedNames>
  <calcPr fullCalcOnLoad="1"/>
</workbook>
</file>

<file path=xl/sharedStrings.xml><?xml version="1.0" encoding="utf-8"?>
<sst xmlns="http://schemas.openxmlformats.org/spreadsheetml/2006/main" count="203" uniqueCount="133">
  <si>
    <t>QUARTERLY REPORT</t>
  </si>
  <si>
    <t>Reserves</t>
  </si>
  <si>
    <t>RM'000</t>
  </si>
  <si>
    <t>Total</t>
  </si>
  <si>
    <t xml:space="preserve"> </t>
  </si>
  <si>
    <t>Represented by :</t>
  </si>
  <si>
    <t>N/A</t>
  </si>
  <si>
    <t>Other operating income</t>
  </si>
  <si>
    <t>Finance costs</t>
  </si>
  <si>
    <t>Basic</t>
  </si>
  <si>
    <t>Fully diluted</t>
  </si>
  <si>
    <t>As at</t>
  </si>
  <si>
    <t>Operating expenses</t>
  </si>
  <si>
    <t>Condensed Consolidated Income Statements</t>
  </si>
  <si>
    <t>Share</t>
  </si>
  <si>
    <t>Retained</t>
  </si>
  <si>
    <t>ended</t>
  </si>
  <si>
    <t>Condensed Consolidated Statements of Changes in Equity</t>
  </si>
  <si>
    <t xml:space="preserve">Condensed Consolidated Cash Flow Statements </t>
  </si>
  <si>
    <t>Changes in working capital :-</t>
  </si>
  <si>
    <t>Investing activities</t>
  </si>
  <si>
    <t>OSK PROPERTY HOLDINGS BERHAD (201666-D)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</si>
  <si>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</si>
  <si>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</si>
  <si>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</si>
  <si>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</si>
  <si>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</si>
  <si>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</si>
  <si>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</si>
  <si>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</si>
  <si>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31/12/2002</t>
  </si>
  <si>
    <t>Income tax paid</t>
  </si>
  <si>
    <t>Purchase of property, plant and equipment</t>
  </si>
  <si>
    <t>Proceeds from disposal of property, plant and equipment</t>
  </si>
  <si>
    <t>Operating profit before working capital changes</t>
  </si>
  <si>
    <t>Net change in cash and cash equivalents</t>
  </si>
  <si>
    <t xml:space="preserve">Preceding financial year ended </t>
  </si>
  <si>
    <t>Financing activities</t>
  </si>
  <si>
    <t>Net change in receivables</t>
  </si>
  <si>
    <t>Net change in payables</t>
  </si>
  <si>
    <t>Capital</t>
  </si>
  <si>
    <t>reserve</t>
  </si>
  <si>
    <t>Revenue</t>
  </si>
  <si>
    <t>Distributable</t>
  </si>
  <si>
    <t>financial year</t>
  </si>
  <si>
    <t>Arising from acquisition of subsidiary</t>
  </si>
  <si>
    <t>Interest received</t>
  </si>
  <si>
    <t>Purchase of equity interest from minority shareholders</t>
  </si>
  <si>
    <t>Dividends paid</t>
  </si>
  <si>
    <t>prove :</t>
  </si>
  <si>
    <t>interest income</t>
  </si>
  <si>
    <t>depreciation</t>
  </si>
  <si>
    <t>tax</t>
  </si>
  <si>
    <t>Interest income</t>
  </si>
  <si>
    <t>Net profit for the year</t>
  </si>
  <si>
    <t>(Unaudited)</t>
  </si>
  <si>
    <t>(Audited)</t>
  </si>
  <si>
    <t>Dividends</t>
  </si>
  <si>
    <t>At 1/1/2002</t>
  </si>
  <si>
    <t>At 31/12/2002 (restated)</t>
  </si>
  <si>
    <t>At 1/1/2003 (restated)</t>
  </si>
  <si>
    <t>Note :</t>
  </si>
  <si>
    <t>Income tax refunded</t>
  </si>
  <si>
    <t>Interest paid</t>
  </si>
  <si>
    <t>Acquisition of a subsidiary company</t>
  </si>
  <si>
    <t>Net cash used in investing activities</t>
  </si>
  <si>
    <t>Drawdown of borrowings</t>
  </si>
  <si>
    <t>Adjustments for non-cash and non-operating items</t>
  </si>
  <si>
    <t>Prior year adjustments (Note)</t>
  </si>
  <si>
    <t>(Restated)</t>
  </si>
  <si>
    <t>Property, plant and equipment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</si>
  <si>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</si>
  <si>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</si>
  <si>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</si>
  <si>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</si>
  <si>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</si>
  <si>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Amount due to ultimate holding company</t>
  </si>
  <si>
    <t xml:space="preserve">Net current assets </t>
  </si>
  <si>
    <t>Share capital</t>
  </si>
  <si>
    <t>Shareholders' funds</t>
  </si>
  <si>
    <t>Long term liabilities</t>
  </si>
  <si>
    <t>(The condensed consolidated balance sheets should be read in conjunction with the annual</t>
  </si>
  <si>
    <t xml:space="preserve">  financial report for the financial year ended 31 December 2002.)</t>
  </si>
  <si>
    <t>(The condensed consolidated income statements should be read in conjunction with the annual</t>
  </si>
  <si>
    <t xml:space="preserve">(The condensed consolidated statements of changes in equity should be read in conjunction with the </t>
  </si>
  <si>
    <t xml:space="preserve">  annual financial report for the financial year ended 31 December 2002.)</t>
  </si>
  <si>
    <t>modified the accounting policy in recognising the deferred tax liabilities and assets.</t>
  </si>
  <si>
    <t>The Group also adopted the acquisition method of accounting for the acquisiton of equity interest of a</t>
  </si>
  <si>
    <t>subsidiary in the previous year. Previously, the predecessor basis of accounting was used.</t>
  </si>
  <si>
    <t>31/12/2002 (audited)</t>
  </si>
  <si>
    <t>(The condensed consolidated cash flow statements should be read in conjunction with the annual</t>
  </si>
  <si>
    <t>year to date</t>
  </si>
  <si>
    <t>Net change in intercompany balances</t>
  </si>
  <si>
    <t>Extra information to KLSE</t>
  </si>
  <si>
    <t xml:space="preserve"> - as at 31/12/02</t>
  </si>
  <si>
    <t>NTA per share (RM)</t>
  </si>
  <si>
    <t>31/12/2003</t>
  </si>
  <si>
    <t>For the Fourth Quarter Ended 31 December 2003</t>
  </si>
  <si>
    <t>At 31/12/2003</t>
  </si>
  <si>
    <t>Profit / (Loss) from operations</t>
  </si>
  <si>
    <t>Profit / (Loss) before taxation</t>
  </si>
  <si>
    <t>Earnings / (Loss) per share (sen)</t>
  </si>
  <si>
    <t>During the financial year ended 31/12/2003, the Group applied MASB 25 : Income Taxes and accordingly</t>
  </si>
  <si>
    <t xml:space="preserve"> - as at 31/12/03</t>
  </si>
  <si>
    <t>Cash and cash equivalents at beginning of year</t>
  </si>
  <si>
    <t>Cash and cash equivalents at end of year (Note)</t>
  </si>
  <si>
    <t>Interest expense</t>
  </si>
  <si>
    <t>Net cash from / (used in) financing activities</t>
  </si>
  <si>
    <t>Net cash (used in) / from operating activities</t>
  </si>
  <si>
    <t>Cash (used in) / generated from operations</t>
  </si>
  <si>
    <t>Short term borrowings</t>
  </si>
  <si>
    <t>Long term borrowings</t>
  </si>
  <si>
    <t>Deferred tax libilities</t>
  </si>
  <si>
    <t>Land held for property development</t>
  </si>
  <si>
    <t>Property development costs</t>
  </si>
  <si>
    <t>At 31/12/2002 (as previously reported)</t>
  </si>
  <si>
    <t>Net change in development costs</t>
  </si>
  <si>
    <t>Repayment of borrowings</t>
  </si>
  <si>
    <t>&lt;-------- Non-Distributable -------&gt;</t>
  </si>
  <si>
    <t>31/12/2003 (audited)</t>
  </si>
  <si>
    <t>Tax payable</t>
  </si>
  <si>
    <t>Condensed Consolidated Balance Sheets as at 31 December 2003</t>
  </si>
  <si>
    <t>For the Financial Year Ended 31 December 2003</t>
  </si>
  <si>
    <t>year</t>
  </si>
  <si>
    <t>Tax income / (expense)</t>
  </si>
  <si>
    <t>Net profit / (loss) for the period / year</t>
  </si>
  <si>
    <t xml:space="preserve">Current financial year ended </t>
  </si>
  <si>
    <t xml:space="preserve">The effects of the change in accounting policies onto capital reserve, retained profits and </t>
  </si>
  <si>
    <t>net tangible assets per share are stated in Note A1.</t>
  </si>
  <si>
    <t>Profit before taxation</t>
  </si>
  <si>
    <r>
      <t>Note</t>
    </r>
    <r>
      <rPr>
        <sz val="12"/>
        <rFont val="Times New Roman"/>
        <family val="1"/>
      </rPr>
      <t xml:space="preserve"> : Cash and cash equivalents at end of year comprises:</t>
    </r>
  </si>
  <si>
    <t>Housing Development Accounts</t>
  </si>
  <si>
    <t>Sinking fund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</si>
</sst>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3" fillId="0" borderId="0" xfId="20" applyNumberFormat="1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vertical="center"/>
      <protection/>
    </xf>
    <xf numFmtId="37" fontId="5" fillId="0" borderId="0" xfId="20" applyNumberFormat="1" applyFont="1" applyFill="1" applyBorder="1" applyAlignment="1">
      <alignment vertical="center"/>
      <protection/>
    </xf>
    <xf numFmtId="37" fontId="5" fillId="0" borderId="0" xfId="0" applyNumberFormat="1" applyFont="1" applyFill="1" applyAlignment="1">
      <alignment horizontal="center" vertical="center"/>
    </xf>
    <xf numFmtId="37" fontId="5" fillId="0" borderId="0" xfId="20" applyNumberFormat="1" applyFont="1" applyFill="1" applyAlignment="1">
      <alignment horizontal="left" vertical="center"/>
      <protection/>
    </xf>
    <xf numFmtId="37" fontId="5" fillId="0" borderId="1" xfId="19" applyNumberFormat="1" applyFont="1" applyFill="1" applyBorder="1" applyAlignment="1" quotePrefix="1">
      <alignment horizontal="center" vertical="center"/>
      <protection/>
    </xf>
    <xf numFmtId="37" fontId="5" fillId="0" borderId="0" xfId="20" applyNumberFormat="1" applyFont="1" applyFill="1" applyBorder="1" applyAlignment="1">
      <alignment horizontal="center" vertical="center"/>
      <protection/>
    </xf>
    <xf numFmtId="37" fontId="5" fillId="0" borderId="0" xfId="20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20" applyFont="1" applyFill="1" applyAlignment="1">
      <alignment horizontal="center" vertical="center"/>
      <protection/>
    </xf>
    <xf numFmtId="37" fontId="5" fillId="0" borderId="1" xfId="20" applyNumberFormat="1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37" fontId="5" fillId="0" borderId="2" xfId="20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37" fontId="5" fillId="0" borderId="0" xfId="15" applyNumberFormat="1" applyFont="1" applyFill="1" applyBorder="1" applyAlignment="1">
      <alignment vertical="center"/>
    </xf>
    <xf numFmtId="37" fontId="5" fillId="0" borderId="0" xfId="15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3" xfId="15" applyNumberFormat="1" applyFont="1" applyFill="1" applyBorder="1" applyAlignment="1">
      <alignment vertical="center"/>
    </xf>
    <xf numFmtId="185" fontId="5" fillId="0" borderId="0" xfId="20" applyNumberFormat="1" applyFont="1" applyFill="1" applyAlignment="1">
      <alignment vertical="center"/>
      <protection/>
    </xf>
    <xf numFmtId="43" fontId="5" fillId="0" borderId="0" xfId="15" applyFont="1" applyFill="1" applyAlignment="1">
      <alignment vertical="center"/>
    </xf>
    <xf numFmtId="37" fontId="10" fillId="0" borderId="0" xfId="20" applyNumberFormat="1" applyFont="1" applyFill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0" fillId="0" borderId="3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4" xfId="15" applyNumberFormat="1" applyFont="1" applyFill="1" applyBorder="1" applyAlignment="1">
      <alignment/>
    </xf>
    <xf numFmtId="185" fontId="5" fillId="0" borderId="5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37" fontId="5" fillId="0" borderId="7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43" fontId="5" fillId="0" borderId="5" xfId="15" applyFont="1" applyFill="1" applyBorder="1" applyAlignment="1">
      <alignment/>
    </xf>
    <xf numFmtId="37" fontId="5" fillId="0" borderId="3" xfId="0" applyNumberFormat="1" applyFont="1" applyFill="1" applyBorder="1" applyAlignment="1">
      <alignment/>
    </xf>
    <xf numFmtId="43" fontId="5" fillId="0" borderId="0" xfId="15" applyFont="1" applyFill="1" applyAlignment="1">
      <alignment/>
    </xf>
    <xf numFmtId="39" fontId="5" fillId="0" borderId="0" xfId="0" applyNumberFormat="1" applyFont="1" applyFill="1" applyAlignment="1">
      <alignment/>
    </xf>
    <xf numFmtId="186" fontId="7" fillId="0" borderId="0" xfId="0" applyNumberFormat="1" applyFont="1" applyFill="1" applyAlignment="1" quotePrefix="1">
      <alignment horizontal="center"/>
    </xf>
    <xf numFmtId="185" fontId="5" fillId="0" borderId="0" xfId="15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/>
    </xf>
    <xf numFmtId="39" fontId="5" fillId="0" borderId="8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1" fillId="0" borderId="0" xfId="19" applyFont="1" applyFill="1" applyAlignment="1">
      <alignment horizontal="center" vertical="center"/>
      <protection/>
    </xf>
    <xf numFmtId="37" fontId="2" fillId="0" borderId="0" xfId="19" applyFont="1" applyFill="1" applyAlignment="1">
      <alignment horizontal="center" vertical="center"/>
      <protection/>
    </xf>
    <xf numFmtId="186" fontId="2" fillId="0" borderId="0" xfId="19" applyNumberFormat="1" applyFont="1" applyFill="1" applyAlignment="1">
      <alignment horizontal="center" vertical="center"/>
      <protection/>
    </xf>
    <xf numFmtId="37" fontId="8" fillId="0" borderId="0" xfId="19" applyFont="1" applyFill="1" applyAlignment="1">
      <alignment vertical="center"/>
      <protection/>
    </xf>
    <xf numFmtId="37" fontId="2" fillId="0" borderId="1" xfId="19" applyFont="1" applyFill="1" applyBorder="1" applyAlignment="1">
      <alignment horizontal="center"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37" fontId="8" fillId="0" borderId="0" xfId="19" applyFont="1" applyFill="1" applyAlignment="1" quotePrefix="1">
      <alignment vertical="center"/>
      <protection/>
    </xf>
    <xf numFmtId="185" fontId="2" fillId="0" borderId="0" xfId="19" applyNumberFormat="1" applyFont="1" applyFill="1" applyAlignment="1">
      <alignment horizontal="center" vertical="center"/>
      <protection/>
    </xf>
    <xf numFmtId="185" fontId="2" fillId="0" borderId="0" xfId="15" applyNumberFormat="1" applyFont="1" applyFill="1" applyAlignment="1">
      <alignment vertical="center"/>
    </xf>
    <xf numFmtId="43" fontId="2" fillId="0" borderId="0" xfId="15" applyFont="1" applyFill="1" applyAlignment="1">
      <alignment vertical="center"/>
    </xf>
    <xf numFmtId="37" fontId="4" fillId="0" borderId="0" xfId="19" applyFont="1" applyFill="1" applyAlignment="1">
      <alignment horizontal="center" vertical="center"/>
      <protection/>
    </xf>
    <xf numFmtId="37" fontId="2" fillId="0" borderId="0" xfId="19" applyNumberFormat="1" applyFont="1" applyFill="1" applyAlignment="1">
      <alignment vertical="center"/>
      <protection/>
    </xf>
    <xf numFmtId="185" fontId="2" fillId="0" borderId="0" xfId="19" applyNumberFormat="1" applyFont="1" applyFill="1" applyAlignment="1">
      <alignment vertical="center"/>
      <protection/>
    </xf>
    <xf numFmtId="37" fontId="2" fillId="0" borderId="3" xfId="19" applyFont="1" applyFill="1" applyBorder="1" applyAlignment="1">
      <alignment vertical="center"/>
      <protection/>
    </xf>
    <xf numFmtId="37" fontId="2" fillId="0" borderId="0" xfId="19" applyFont="1" applyFill="1" applyBorder="1" applyAlignment="1">
      <alignment vertical="center"/>
      <protection/>
    </xf>
    <xf numFmtId="37" fontId="4" fillId="0" borderId="0" xfId="19" applyFont="1" applyFill="1" applyBorder="1" applyAlignment="1">
      <alignment horizontal="center" vertical="center"/>
      <protection/>
    </xf>
    <xf numFmtId="37" fontId="2" fillId="0" borderId="0" xfId="15" applyNumberFormat="1" applyFont="1" applyFill="1" applyAlignment="1">
      <alignment vertical="center"/>
    </xf>
    <xf numFmtId="37" fontId="2" fillId="0" borderId="7" xfId="19" applyFont="1" applyFill="1" applyBorder="1" applyAlignment="1">
      <alignment vertical="center"/>
      <protection/>
    </xf>
    <xf numFmtId="37" fontId="2" fillId="0" borderId="0" xfId="19" applyFont="1" applyFill="1" applyAlignment="1">
      <alignment horizontal="left" vertical="center"/>
      <protection/>
    </xf>
    <xf numFmtId="185" fontId="5" fillId="0" borderId="2" xfId="15" applyNumberFormat="1" applyFont="1" applyFill="1" applyBorder="1" applyAlignment="1">
      <alignment vertical="center"/>
    </xf>
    <xf numFmtId="186" fontId="5" fillId="0" borderId="0" xfId="20" applyNumberFormat="1" applyFont="1" applyFill="1" applyAlignment="1">
      <alignment horizontal="centerContinuous" vertical="center"/>
      <protection/>
    </xf>
    <xf numFmtId="185" fontId="5" fillId="0" borderId="0" xfId="15" applyNumberFormat="1" applyFont="1" applyFill="1" applyBorder="1" applyAlignment="1">
      <alignment vertical="center"/>
    </xf>
    <xf numFmtId="185" fontId="5" fillId="0" borderId="0" xfId="15" applyNumberFormat="1" applyFont="1" applyFill="1" applyAlignment="1">
      <alignment vertical="center"/>
    </xf>
    <xf numFmtId="43" fontId="2" fillId="0" borderId="3" xfId="15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quotePrefix="1">
      <alignment horizontal="center" wrapText="1"/>
    </xf>
    <xf numFmtId="37" fontId="5" fillId="0" borderId="1" xfId="0" applyNumberFormat="1" applyFont="1" applyFill="1" applyBorder="1" applyAlignment="1">
      <alignment horizontal="center"/>
    </xf>
    <xf numFmtId="186" fontId="5" fillId="0" borderId="0" xfId="20" applyNumberFormat="1" applyFont="1" applyFill="1" applyAlignment="1">
      <alignment horizontal="center" vertical="center"/>
      <protection/>
    </xf>
    <xf numFmtId="37" fontId="5" fillId="0" borderId="6" xfId="0" applyNumberFormat="1" applyFont="1" applyFill="1" applyBorder="1" applyAlignment="1">
      <alignment/>
    </xf>
    <xf numFmtId="185" fontId="5" fillId="0" borderId="0" xfId="15" applyNumberFormat="1" applyFont="1" applyFill="1" applyAlignment="1">
      <alignment horizontal="right"/>
    </xf>
    <xf numFmtId="37" fontId="5" fillId="0" borderId="8" xfId="0" applyNumberFormat="1" applyFont="1" applyFill="1" applyBorder="1" applyAlignment="1">
      <alignment/>
    </xf>
    <xf numFmtId="186" fontId="7" fillId="0" borderId="1" xfId="0" applyNumberFormat="1" applyFont="1" applyFill="1" applyBorder="1" applyAlignment="1" quotePrefix="1">
      <alignment horizontal="center"/>
    </xf>
    <xf numFmtId="186" fontId="5" fillId="0" borderId="0" xfId="0" applyNumberFormat="1" applyFont="1" applyFill="1" applyAlignment="1" quotePrefix="1">
      <alignment horizontal="center"/>
    </xf>
    <xf numFmtId="185" fontId="5" fillId="0" borderId="6" xfId="15" applyNumberFormat="1" applyFont="1" applyFill="1" applyBorder="1" applyAlignment="1">
      <alignment/>
    </xf>
    <xf numFmtId="185" fontId="5" fillId="0" borderId="9" xfId="15" applyNumberFormat="1" applyFont="1" applyFill="1" applyBorder="1" applyAlignment="1">
      <alignment/>
    </xf>
    <xf numFmtId="185" fontId="5" fillId="0" borderId="10" xfId="15" applyNumberFormat="1" applyFont="1" applyFill="1" applyBorder="1" applyAlignment="1">
      <alignment/>
    </xf>
    <xf numFmtId="37" fontId="5" fillId="0" borderId="9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right"/>
    </xf>
    <xf numFmtId="185" fontId="5" fillId="0" borderId="8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vertical="center"/>
    </xf>
    <xf numFmtId="185" fontId="5" fillId="0" borderId="0" xfId="15" applyNumberFormat="1" applyFont="1" applyFill="1" applyAlignment="1">
      <alignment horizontal="left" vertical="center"/>
    </xf>
    <xf numFmtId="185" fontId="5" fillId="0" borderId="0" xfId="15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37" fontId="5" fillId="0" borderId="3" xfId="20" applyNumberFormat="1" applyFont="1" applyFill="1" applyBorder="1" applyAlignment="1">
      <alignment vertical="center"/>
      <protection/>
    </xf>
    <xf numFmtId="37" fontId="5" fillId="0" borderId="1" xfId="19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2ms4yeuq\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OSK PROPERTY HOLDINGS BERHAD (201666-D)</v>
          </cell>
        </row>
        <row r="2">
          <cell r="A2" t="str">
            <v>a:Dec'03 OSKPH Qtrly Report, Sheet:</v>
          </cell>
          <cell r="E2" t="str">
            <v>Working 1</v>
          </cell>
        </row>
        <row r="4">
          <cell r="I4" t="str">
            <v>CONSOL.</v>
          </cell>
        </row>
        <row r="5">
          <cell r="A5" t="str">
            <v>YTD @ 31/12/03</v>
          </cell>
          <cell r="B5" t="str">
            <v>OSKPH</v>
          </cell>
          <cell r="C5" t="str">
            <v>OSKP</v>
          </cell>
          <cell r="D5" t="str">
            <v>OSKP(S)</v>
          </cell>
          <cell r="E5" t="str">
            <v>OSPPM(AE)</v>
          </cell>
          <cell r="F5" t="str">
            <v>OSKM</v>
          </cell>
          <cell r="G5" t="str">
            <v>TOTAL</v>
          </cell>
          <cell r="H5" t="str">
            <v>Consol.Adj.</v>
          </cell>
          <cell r="I5" t="str">
            <v>TOTAL</v>
          </cell>
        </row>
        <row r="6">
          <cell r="B6" t="str">
            <v>RM</v>
          </cell>
          <cell r="C6" t="str">
            <v>RM</v>
          </cell>
          <cell r="D6" t="str">
            <v>RM</v>
          </cell>
          <cell r="E6" t="str">
            <v>RM</v>
          </cell>
          <cell r="F6" t="str">
            <v>RM</v>
          </cell>
          <cell r="G6" t="str">
            <v>RM</v>
          </cell>
          <cell r="H6" t="str">
            <v>Dr. / (Cr.)</v>
          </cell>
          <cell r="I6" t="str">
            <v>RM</v>
          </cell>
        </row>
        <row r="7">
          <cell r="A7" t="str">
            <v>Turnover (operating revenue)</v>
          </cell>
          <cell r="B7">
            <v>54518.73</v>
          </cell>
          <cell r="C7">
            <v>108293089.87</v>
          </cell>
          <cell r="G7">
            <v>108347608.60000001</v>
          </cell>
          <cell r="I7">
            <v>108347608.60000001</v>
          </cell>
        </row>
        <row r="8">
          <cell r="A8" t="str">
            <v>Other operating income </v>
          </cell>
          <cell r="B8">
            <v>0</v>
          </cell>
          <cell r="C8">
            <v>1604718</v>
          </cell>
          <cell r="D8">
            <v>0</v>
          </cell>
          <cell r="E8">
            <v>0</v>
          </cell>
          <cell r="F8">
            <v>0</v>
          </cell>
          <cell r="G8">
            <v>1604718</v>
          </cell>
          <cell r="I8">
            <v>1604718</v>
          </cell>
        </row>
        <row r="9">
          <cell r="A9" t="str">
            <v>Finance costs</v>
          </cell>
          <cell r="B9">
            <v>0</v>
          </cell>
          <cell r="C9">
            <v>44063</v>
          </cell>
          <cell r="D9">
            <v>0</v>
          </cell>
          <cell r="E9">
            <v>0</v>
          </cell>
          <cell r="F9">
            <v>0</v>
          </cell>
          <cell r="G9">
            <v>44063</v>
          </cell>
          <cell r="I9">
            <v>44063</v>
          </cell>
        </row>
        <row r="11">
          <cell r="A11" t="str">
            <v>Profit/(Loss) before tax</v>
          </cell>
          <cell r="B11">
            <v>-413348</v>
          </cell>
          <cell r="C11">
            <v>18092215</v>
          </cell>
          <cell r="D11">
            <v>-43729.73</v>
          </cell>
          <cell r="E11">
            <v>-17926</v>
          </cell>
          <cell r="F11">
            <v>-23587</v>
          </cell>
          <cell r="G11">
            <v>17593624.27</v>
          </cell>
          <cell r="H11">
            <v>-5729368.22</v>
          </cell>
          <cell r="I11">
            <v>11864256.05</v>
          </cell>
        </row>
        <row r="12">
          <cell r="A12" t="str">
            <v>Tax - (Current prov.)</v>
          </cell>
          <cell r="B12">
            <v>-14501.76</v>
          </cell>
          <cell r="C12">
            <v>-5130128</v>
          </cell>
          <cell r="D12">
            <v>0</v>
          </cell>
          <cell r="E12">
            <v>0</v>
          </cell>
          <cell r="F12">
            <v>-859</v>
          </cell>
          <cell r="G12">
            <v>-5145488.76</v>
          </cell>
          <cell r="I12">
            <v>-5145488.76</v>
          </cell>
        </row>
        <row r="13">
          <cell r="A13" t="str">
            <v>       - Deferred tax</v>
          </cell>
          <cell r="B13">
            <v>0</v>
          </cell>
          <cell r="C13">
            <v>-2691</v>
          </cell>
          <cell r="D13">
            <v>0</v>
          </cell>
          <cell r="E13">
            <v>0</v>
          </cell>
          <cell r="F13">
            <v>0</v>
          </cell>
          <cell r="G13">
            <v>-2691</v>
          </cell>
          <cell r="H13">
            <v>1604224.1</v>
          </cell>
          <cell r="I13">
            <v>1601533.1</v>
          </cell>
        </row>
        <row r="14">
          <cell r="A14" t="str">
            <v>       - (Under/Over-prov. </v>
          </cell>
          <cell r="B14">
            <v>-23952.48</v>
          </cell>
          <cell r="C14">
            <v>0</v>
          </cell>
          <cell r="D14">
            <v>0</v>
          </cell>
          <cell r="E14">
            <v>0</v>
          </cell>
          <cell r="F14">
            <v>-56</v>
          </cell>
          <cell r="G14">
            <v>-24008.48</v>
          </cell>
          <cell r="I14">
            <v>-24008.48</v>
          </cell>
        </row>
        <row r="15">
          <cell r="I15">
            <v>-3567964.1399999997</v>
          </cell>
        </row>
        <row r="16">
          <cell r="A16" t="str">
            <v>Interest expenses y/e 31/12/03</v>
          </cell>
          <cell r="B16">
            <v>0</v>
          </cell>
          <cell r="C16">
            <v>37534</v>
          </cell>
          <cell r="D16">
            <v>0</v>
          </cell>
          <cell r="E16">
            <v>0</v>
          </cell>
          <cell r="F16">
            <v>0</v>
          </cell>
          <cell r="G16">
            <v>37534</v>
          </cell>
          <cell r="I16">
            <v>37534</v>
          </cell>
        </row>
        <row r="17">
          <cell r="A17" t="str">
            <v>Interest income y/e 31/12/03</v>
          </cell>
          <cell r="B17">
            <v>54519</v>
          </cell>
          <cell r="C17">
            <v>740138</v>
          </cell>
          <cell r="D17">
            <v>0</v>
          </cell>
          <cell r="E17">
            <v>0</v>
          </cell>
          <cell r="F17">
            <v>0</v>
          </cell>
          <cell r="G17">
            <v>794657</v>
          </cell>
          <cell r="I17">
            <v>794657</v>
          </cell>
        </row>
        <row r="19">
          <cell r="A19" t="str">
            <v>Interest income y/e 31/12/02</v>
          </cell>
          <cell r="I19">
            <v>3472596</v>
          </cell>
        </row>
        <row r="20">
          <cell r="A20" t="str">
            <v>Interest expenses y/e 31/12/02</v>
          </cell>
          <cell r="I20">
            <v>1577.87</v>
          </cell>
        </row>
        <row r="22">
          <cell r="I22" t="str">
            <v>CONSOL.</v>
          </cell>
        </row>
        <row r="23">
          <cell r="A23" t="str">
            <v>YTD @ 30/9/03</v>
          </cell>
          <cell r="B23" t="str">
            <v>OSKPH</v>
          </cell>
          <cell r="C23" t="str">
            <v>OSKP</v>
          </cell>
          <cell r="D23" t="str">
            <v>OSKP(S)</v>
          </cell>
          <cell r="E23" t="str">
            <v>AE</v>
          </cell>
          <cell r="F23" t="str">
            <v>OSKM</v>
          </cell>
          <cell r="G23" t="str">
            <v>TOTAL</v>
          </cell>
          <cell r="H23" t="str">
            <v>Consol.Adj.</v>
          </cell>
          <cell r="I23" t="str">
            <v>TOTAL</v>
          </cell>
        </row>
        <row r="24">
          <cell r="B24" t="str">
            <v>RM</v>
          </cell>
          <cell r="C24" t="str">
            <v>RM</v>
          </cell>
          <cell r="D24" t="str">
            <v>RM</v>
          </cell>
          <cell r="E24" t="str">
            <v>RM</v>
          </cell>
          <cell r="F24" t="str">
            <v>RM</v>
          </cell>
          <cell r="G24" t="str">
            <v>RM</v>
          </cell>
          <cell r="H24" t="str">
            <v>Dr. / (Cr.)</v>
          </cell>
          <cell r="I24" t="str">
            <v>RM</v>
          </cell>
        </row>
        <row r="25">
          <cell r="A25" t="str">
            <v>Turnover (operating revenue)</v>
          </cell>
          <cell r="I25">
            <v>82542766.97</v>
          </cell>
        </row>
        <row r="26">
          <cell r="A26" t="str">
            <v>Other operating income </v>
          </cell>
          <cell r="B26">
            <v>0</v>
          </cell>
          <cell r="C26">
            <v>459307</v>
          </cell>
          <cell r="D26">
            <v>0</v>
          </cell>
          <cell r="E26">
            <v>0</v>
          </cell>
          <cell r="F26">
            <v>108.65</v>
          </cell>
          <cell r="G26">
            <v>459415.65</v>
          </cell>
          <cell r="I26">
            <v>1277912</v>
          </cell>
        </row>
        <row r="27">
          <cell r="A27" t="str">
            <v>Finance costs</v>
          </cell>
          <cell r="B27">
            <v>0</v>
          </cell>
          <cell r="C27">
            <v>62026</v>
          </cell>
          <cell r="D27">
            <v>0</v>
          </cell>
          <cell r="E27">
            <v>0</v>
          </cell>
          <cell r="F27">
            <v>0</v>
          </cell>
          <cell r="G27">
            <v>62026</v>
          </cell>
          <cell r="I27">
            <v>335236.09</v>
          </cell>
        </row>
        <row r="29">
          <cell r="A29" t="str">
            <v>Profit/(Loss) before tax</v>
          </cell>
          <cell r="I29">
            <v>11382660.94</v>
          </cell>
        </row>
        <row r="30">
          <cell r="A30" t="str">
            <v>Tax - (Current prov.)</v>
          </cell>
          <cell r="I30">
            <v>-4791157</v>
          </cell>
        </row>
        <row r="31">
          <cell r="A31" t="str">
            <v>       - Deferred tax</v>
          </cell>
          <cell r="I31">
            <v>1076068.79</v>
          </cell>
        </row>
        <row r="32">
          <cell r="A32" t="str">
            <v>       - (Under/Over-prov. </v>
          </cell>
          <cell r="I32">
            <v>-24008.48</v>
          </cell>
        </row>
        <row r="33">
          <cell r="I33">
            <v>-3739096.69</v>
          </cell>
        </row>
        <row r="34">
          <cell r="A34" t="str">
            <v>Interest expenses p/e 30/9/03</v>
          </cell>
          <cell r="B34">
            <v>0</v>
          </cell>
          <cell r="C34">
            <v>291664</v>
          </cell>
          <cell r="D34">
            <v>0</v>
          </cell>
          <cell r="E34">
            <v>0</v>
          </cell>
          <cell r="F34">
            <v>0</v>
          </cell>
          <cell r="G34">
            <v>291664</v>
          </cell>
          <cell r="I34">
            <v>291664</v>
          </cell>
        </row>
        <row r="35">
          <cell r="A35" t="str">
            <v>Interest income p/e 30/9/03</v>
          </cell>
          <cell r="B35">
            <v>54094</v>
          </cell>
          <cell r="C35">
            <v>460512</v>
          </cell>
          <cell r="D35">
            <v>0</v>
          </cell>
          <cell r="E35">
            <v>0</v>
          </cell>
          <cell r="F35">
            <v>0</v>
          </cell>
          <cell r="G35">
            <v>514606</v>
          </cell>
          <cell r="I35">
            <v>514606</v>
          </cell>
        </row>
        <row r="37">
          <cell r="A37" t="str">
            <v>Interest income p/e 30/9/02</v>
          </cell>
          <cell r="B37">
            <v>3259694</v>
          </cell>
          <cell r="I37">
            <v>3259694</v>
          </cell>
        </row>
        <row r="38">
          <cell r="A38" t="str">
            <v>Interest expenses p/e 30/9/02</v>
          </cell>
          <cell r="I38">
            <v>1578</v>
          </cell>
        </row>
        <row r="40">
          <cell r="I40" t="str">
            <v>CONSOL.</v>
          </cell>
        </row>
        <row r="41">
          <cell r="A41" t="str">
            <v>From 1/9/03 to 31/12/03</v>
          </cell>
          <cell r="B41" t="str">
            <v>OSKPH</v>
          </cell>
          <cell r="C41" t="str">
            <v>OSKP</v>
          </cell>
          <cell r="D41" t="str">
            <v>OSKP(S)</v>
          </cell>
          <cell r="E41" t="str">
            <v>AE</v>
          </cell>
          <cell r="F41" t="str">
            <v>OSKM</v>
          </cell>
          <cell r="G41" t="str">
            <v>TOTAL</v>
          </cell>
          <cell r="H41" t="str">
            <v>Consol.Adj.</v>
          </cell>
          <cell r="I41" t="str">
            <v>TOTAL</v>
          </cell>
        </row>
        <row r="42">
          <cell r="B42" t="str">
            <v>RM</v>
          </cell>
          <cell r="C42" t="str">
            <v>RM</v>
          </cell>
          <cell r="D42" t="str">
            <v>RM</v>
          </cell>
          <cell r="E42" t="str">
            <v>RM</v>
          </cell>
          <cell r="F42" t="str">
            <v>RM</v>
          </cell>
          <cell r="G42" t="str">
            <v>RM</v>
          </cell>
          <cell r="H42" t="str">
            <v>Dr. / (Cr.)</v>
          </cell>
          <cell r="I42" t="str">
            <v>RM</v>
          </cell>
        </row>
        <row r="43">
          <cell r="A43" t="str">
            <v>Turnover (operating revenue)</v>
          </cell>
          <cell r="I43">
            <v>25804841.63000001</v>
          </cell>
        </row>
        <row r="44">
          <cell r="A44" t="str">
            <v>Other operating income </v>
          </cell>
          <cell r="B44">
            <v>0</v>
          </cell>
          <cell r="I44">
            <v>326806</v>
          </cell>
        </row>
        <row r="45">
          <cell r="A45" t="str">
            <v>Finance costs</v>
          </cell>
          <cell r="B45">
            <v>0</v>
          </cell>
          <cell r="C45">
            <v>62026</v>
          </cell>
          <cell r="I45">
            <v>-291173.09</v>
          </cell>
        </row>
        <row r="46">
          <cell r="A46" t="str">
            <v>Profit/(Loss) before tax</v>
          </cell>
          <cell r="I46">
            <v>481595.11000000127</v>
          </cell>
        </row>
        <row r="47">
          <cell r="A47" t="str">
            <v>Tax - (Current prov.)</v>
          </cell>
          <cell r="I47">
            <v>-354331.7599999998</v>
          </cell>
        </row>
        <row r="48">
          <cell r="A48" t="str">
            <v>       - Deferred tax</v>
          </cell>
          <cell r="I48">
            <v>525464.31</v>
          </cell>
        </row>
        <row r="49">
          <cell r="A49" t="str">
            <v>       - (Under/Over-prov. </v>
          </cell>
          <cell r="I49">
            <v>0</v>
          </cell>
        </row>
        <row r="50">
          <cell r="I50">
            <v>171132.55000000028</v>
          </cell>
        </row>
        <row r="51">
          <cell r="A51" t="str">
            <v>Interest income 1/9-31/12/03</v>
          </cell>
          <cell r="I51">
            <v>280051</v>
          </cell>
        </row>
        <row r="52">
          <cell r="A52" t="str">
            <v>Interest expenses 1/9-31/12/03</v>
          </cell>
          <cell r="I52">
            <v>-254130</v>
          </cell>
        </row>
        <row r="54">
          <cell r="A54" t="str">
            <v>Interest income 1/9-31/12/02</v>
          </cell>
          <cell r="I54">
            <v>212902</v>
          </cell>
        </row>
        <row r="55">
          <cell r="A55" t="str">
            <v>Interest expenses 1/9-31/12/02</v>
          </cell>
          <cell r="I55">
            <v>-0.13000000000010914</v>
          </cell>
        </row>
        <row r="57">
          <cell r="A57" t="str">
            <v>Income tax paid</v>
          </cell>
          <cell r="B57">
            <v>16800</v>
          </cell>
          <cell r="C57">
            <v>4827953</v>
          </cell>
          <cell r="G57">
            <v>4844753</v>
          </cell>
          <cell r="I57">
            <v>4844753</v>
          </cell>
          <cell r="J57">
            <v>4844753</v>
          </cell>
        </row>
        <row r="59">
          <cell r="B59" t="str">
            <v>OSKPH</v>
          </cell>
          <cell r="E59" t="str">
            <v>OSKP</v>
          </cell>
          <cell r="H59" t="str">
            <v>OSKP(S)</v>
          </cell>
          <cell r="K59" t="str">
            <v>Total</v>
          </cell>
        </row>
        <row r="60">
          <cell r="A60" t="str">
            <v>Fixed assets - cost</v>
          </cell>
          <cell r="B60" t="str">
            <v>31/12/02</v>
          </cell>
          <cell r="C60" t="str">
            <v>31/12/03</v>
          </cell>
          <cell r="D60" t="str">
            <v>Purchase</v>
          </cell>
          <cell r="E60" t="str">
            <v>31/12/02</v>
          </cell>
          <cell r="F60" t="str">
            <v>31/12/03</v>
          </cell>
          <cell r="G60" t="str">
            <v>Purchase</v>
          </cell>
          <cell r="H60" t="str">
            <v>31/12/02</v>
          </cell>
          <cell r="I60" t="str">
            <v>31/12/03</v>
          </cell>
          <cell r="J60" t="str">
            <v>Purchase</v>
          </cell>
          <cell r="K60" t="str">
            <v>purchase</v>
          </cell>
        </row>
        <row r="61">
          <cell r="A61" t="str">
            <v>Building</v>
          </cell>
          <cell r="D61">
            <v>0</v>
          </cell>
          <cell r="E61">
            <v>530163.3</v>
          </cell>
          <cell r="F61">
            <v>530163.3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FF</v>
          </cell>
          <cell r="D62">
            <v>0</v>
          </cell>
          <cell r="E62">
            <v>157783</v>
          </cell>
          <cell r="F62">
            <v>157783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MV</v>
          </cell>
          <cell r="D63">
            <v>0</v>
          </cell>
          <cell r="E63">
            <v>326181</v>
          </cell>
          <cell r="F63">
            <v>876180.9199999999</v>
          </cell>
          <cell r="G63">
            <v>549999.9199999999</v>
          </cell>
          <cell r="H63">
            <v>0</v>
          </cell>
          <cell r="I63">
            <v>0</v>
          </cell>
          <cell r="J63">
            <v>0</v>
          </cell>
          <cell r="K63">
            <v>549999.9199999999</v>
          </cell>
        </row>
        <row r="64">
          <cell r="A64" t="str">
            <v>OE</v>
          </cell>
          <cell r="D64">
            <v>0</v>
          </cell>
          <cell r="E64">
            <v>330047</v>
          </cell>
          <cell r="F64">
            <v>461286</v>
          </cell>
          <cell r="G64">
            <v>131239</v>
          </cell>
          <cell r="H64">
            <v>0</v>
          </cell>
          <cell r="I64">
            <v>25600</v>
          </cell>
          <cell r="J64">
            <v>25600</v>
          </cell>
          <cell r="K64">
            <v>156839</v>
          </cell>
        </row>
        <row r="65">
          <cell r="A65" t="str">
            <v>PM</v>
          </cell>
          <cell r="D65">
            <v>0</v>
          </cell>
          <cell r="E65">
            <v>1060</v>
          </cell>
          <cell r="F65">
            <v>1060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1345234.3</v>
          </cell>
          <cell r="F66">
            <v>2026473.22</v>
          </cell>
          <cell r="G66">
            <v>681238.9199999999</v>
          </cell>
          <cell r="H66">
            <v>0</v>
          </cell>
          <cell r="I66">
            <v>25600</v>
          </cell>
          <cell r="J66">
            <v>25600</v>
          </cell>
          <cell r="K66">
            <v>706838.9199999999</v>
          </cell>
        </row>
        <row r="68">
          <cell r="B68" t="str">
            <v>31/12/03</v>
          </cell>
          <cell r="C68" t="str">
            <v>31/12/02</v>
          </cell>
        </row>
        <row r="69">
          <cell r="A69" t="str">
            <v>NTA per share</v>
          </cell>
          <cell r="B69">
            <v>2.050812032481299</v>
          </cell>
          <cell r="C69">
            <v>2.0038201528061124</v>
          </cell>
        </row>
      </sheetData>
      <sheetData sheetId="1">
        <row r="1">
          <cell r="A1" t="str">
            <v>OSK PROPERTY HOLDINGS BERHAD (201666-D)</v>
          </cell>
        </row>
        <row r="2">
          <cell r="A2" t="str">
            <v>a:Dec'03 OSKPH Qtrly Report, Sheet:</v>
          </cell>
        </row>
        <row r="3">
          <cell r="A3" t="str">
            <v>SEGMENTAL REPORTING (WORKINGS)</v>
          </cell>
        </row>
        <row r="5">
          <cell r="C5" t="str">
            <v>Property </v>
          </cell>
          <cell r="D5" t="str">
            <v>Property </v>
          </cell>
          <cell r="G5" t="str">
            <v>Investment</v>
          </cell>
          <cell r="J5" t="str">
            <v>Consol.</v>
          </cell>
        </row>
        <row r="6">
          <cell r="C6" t="str">
            <v>Management</v>
          </cell>
          <cell r="D6" t="str">
            <v>Development</v>
          </cell>
          <cell r="G6" t="str">
            <v>Holding</v>
          </cell>
          <cell r="J6" t="str">
            <v>Total</v>
          </cell>
        </row>
        <row r="7">
          <cell r="C7" t="str">
            <v>OSPPM(AE)</v>
          </cell>
          <cell r="D7" t="str">
            <v>OSKP</v>
          </cell>
          <cell r="E7" t="str">
            <v>OSKP(S)</v>
          </cell>
          <cell r="F7" t="str">
            <v>Total</v>
          </cell>
          <cell r="G7" t="str">
            <v>OSKPH</v>
          </cell>
          <cell r="H7" t="str">
            <v>OSKM</v>
          </cell>
          <cell r="I7" t="str">
            <v>Total</v>
          </cell>
        </row>
        <row r="8">
          <cell r="A8" t="str">
            <v>SALES</v>
          </cell>
          <cell r="C8" t="str">
            <v>RM</v>
          </cell>
          <cell r="D8" t="str">
            <v>RM</v>
          </cell>
          <cell r="E8" t="str">
            <v>RM</v>
          </cell>
          <cell r="F8" t="str">
            <v>RM</v>
          </cell>
          <cell r="G8" t="str">
            <v>RM</v>
          </cell>
          <cell r="H8" t="str">
            <v>RM</v>
          </cell>
          <cell r="I8" t="str">
            <v>RM</v>
          </cell>
          <cell r="J8" t="str">
            <v>RM</v>
          </cell>
        </row>
        <row r="9">
          <cell r="A9" t="str">
            <v>Revenue from ext.cust.</v>
          </cell>
          <cell r="C9">
            <v>0</v>
          </cell>
          <cell r="D9">
            <v>108293089.87</v>
          </cell>
          <cell r="E9">
            <v>0</v>
          </cell>
          <cell r="F9">
            <v>108293089.87</v>
          </cell>
          <cell r="G9">
            <v>54519</v>
          </cell>
          <cell r="H9">
            <v>0</v>
          </cell>
          <cell r="I9">
            <v>54519</v>
          </cell>
          <cell r="J9">
            <v>108347608.87</v>
          </cell>
        </row>
        <row r="11">
          <cell r="A11" t="str">
            <v>RESULTS</v>
          </cell>
        </row>
        <row r="12">
          <cell r="A12" t="str">
            <v>PBT/(LBT) as per mgt. a/c</v>
          </cell>
          <cell r="C12">
            <v>-17926</v>
          </cell>
          <cell r="D12">
            <v>18095215.07</v>
          </cell>
          <cell r="E12">
            <v>-43730</v>
          </cell>
          <cell r="F12">
            <v>18051485.07</v>
          </cell>
          <cell r="G12">
            <v>-413348.37</v>
          </cell>
          <cell r="H12">
            <v>-23588</v>
          </cell>
          <cell r="I12">
            <v>-436936.37</v>
          </cell>
          <cell r="J12">
            <v>17596622.7</v>
          </cell>
        </row>
        <row r="13">
          <cell r="A13" t="str">
            <v>Add : Inter-co. expenses</v>
          </cell>
          <cell r="J13">
            <v>0</v>
          </cell>
        </row>
        <row r="14">
          <cell r="A14" t="str">
            <v>Less : Inter-co. income</v>
          </cell>
          <cell r="J14">
            <v>0</v>
          </cell>
        </row>
        <row r="15">
          <cell r="A15" t="str">
            <v>Less : Consol.adjustments</v>
          </cell>
          <cell r="D15">
            <v>-5729368.22</v>
          </cell>
          <cell r="F15">
            <v>-5729368.22</v>
          </cell>
          <cell r="I15">
            <v>0</v>
          </cell>
          <cell r="J15">
            <v>-5729368.22</v>
          </cell>
        </row>
        <row r="16">
          <cell r="B16" t="str">
            <v>(A)</v>
          </cell>
          <cell r="C16">
            <v>-17926</v>
          </cell>
          <cell r="D16">
            <v>12365846.850000001</v>
          </cell>
          <cell r="E16">
            <v>-43730</v>
          </cell>
          <cell r="F16">
            <v>12322116.850000001</v>
          </cell>
          <cell r="G16">
            <v>-413348.37</v>
          </cell>
          <cell r="H16">
            <v>-23588</v>
          </cell>
          <cell r="I16">
            <v>-436936.37</v>
          </cell>
          <cell r="J16">
            <v>11867254.48</v>
          </cell>
        </row>
        <row r="18">
          <cell r="A18" t="str">
            <v>Less : Unallocated income (N/A)</v>
          </cell>
          <cell r="B18" t="str">
            <v>(B)</v>
          </cell>
        </row>
        <row r="20">
          <cell r="A20" t="str">
            <v>Add : Unallocated expenses (N/A) </v>
          </cell>
          <cell r="B20" t="str">
            <v>(C)</v>
          </cell>
        </row>
        <row r="22">
          <cell r="A22" t="str">
            <v>Add : Finance costs</v>
          </cell>
        </row>
        <row r="23">
          <cell r="A23" t="str">
            <v> - BG comm/RC int./commitment.fee</v>
          </cell>
          <cell r="B23" t="str">
            <v>(D)</v>
          </cell>
          <cell r="D23">
            <v>44062.64</v>
          </cell>
          <cell r="F23">
            <v>44062.64</v>
          </cell>
          <cell r="I23">
            <v>0</v>
          </cell>
          <cell r="J23">
            <v>44062.64</v>
          </cell>
        </row>
        <row r="25">
          <cell r="A25" t="str">
            <v>Segment results = A-B+C+D</v>
          </cell>
          <cell r="C25">
            <v>-17926</v>
          </cell>
          <cell r="D25">
            <v>12409909.490000002</v>
          </cell>
          <cell r="E25">
            <v>-43730</v>
          </cell>
          <cell r="F25">
            <v>12366179.490000002</v>
          </cell>
          <cell r="G25">
            <v>-413348.37</v>
          </cell>
          <cell r="H25">
            <v>-23588</v>
          </cell>
          <cell r="I25">
            <v>-436936.37</v>
          </cell>
          <cell r="J25">
            <v>11911317.120000001</v>
          </cell>
        </row>
        <row r="26">
          <cell r="J26">
            <v>11929243.120000003</v>
          </cell>
        </row>
        <row r="28">
          <cell r="A28" t="str">
            <v>TAX - P/L</v>
          </cell>
        </row>
        <row r="29">
          <cell r="A29" t="str">
            <v>Per Management A/C</v>
          </cell>
          <cell r="D29">
            <v>-5132818.96</v>
          </cell>
          <cell r="F29">
            <v>-5132818.96</v>
          </cell>
          <cell r="G29">
            <v>-38454.24</v>
          </cell>
          <cell r="H29">
            <v>-915</v>
          </cell>
          <cell r="I29">
            <v>-39369.24</v>
          </cell>
          <cell r="J29">
            <v>-5172188.2</v>
          </cell>
        </row>
        <row r="30">
          <cell r="A30" t="str">
            <v>Add : Inter-co/ Consol. adj</v>
          </cell>
          <cell r="D30">
            <v>1604224.1</v>
          </cell>
          <cell r="F30">
            <v>1604224.1</v>
          </cell>
          <cell r="I30">
            <v>0</v>
          </cell>
          <cell r="J30">
            <v>1604224.1</v>
          </cell>
        </row>
        <row r="31">
          <cell r="C31">
            <v>0</v>
          </cell>
          <cell r="D31">
            <v>-3528594.86</v>
          </cell>
          <cell r="E31">
            <v>0</v>
          </cell>
          <cell r="F31">
            <v>-3528594.86</v>
          </cell>
          <cell r="G31">
            <v>-38454.24</v>
          </cell>
          <cell r="H31">
            <v>-915</v>
          </cell>
          <cell r="I31">
            <v>-39369.24</v>
          </cell>
          <cell r="J31">
            <v>-3567964.1</v>
          </cell>
        </row>
        <row r="34">
          <cell r="A34" t="str">
            <v>ASSETS</v>
          </cell>
        </row>
        <row r="35">
          <cell r="A35" t="str">
            <v>LTA + CA as per audited a/c</v>
          </cell>
          <cell r="C35">
            <v>4200006</v>
          </cell>
          <cell r="D35">
            <v>170336438</v>
          </cell>
          <cell r="E35">
            <v>13467658</v>
          </cell>
          <cell r="F35">
            <v>183804096</v>
          </cell>
          <cell r="G35">
            <v>285371902.21999997</v>
          </cell>
          <cell r="H35">
            <v>88562923</v>
          </cell>
          <cell r="I35">
            <v>373934825.21999997</v>
          </cell>
          <cell r="J35">
            <v>561938927.22</v>
          </cell>
        </row>
        <row r="36">
          <cell r="A36" t="str">
            <v>Add : RS Consol. adj</v>
          </cell>
          <cell r="D36">
            <v>160541517.66</v>
          </cell>
          <cell r="F36">
            <v>160541517.66</v>
          </cell>
          <cell r="I36">
            <v>0</v>
          </cell>
          <cell r="J36">
            <v>160541517.66</v>
          </cell>
        </row>
        <row r="37">
          <cell r="A37" t="str">
            <v>Less : Inter-co/ Consol. adj</v>
          </cell>
          <cell r="D37">
            <v>-12794166.2</v>
          </cell>
          <cell r="F37">
            <v>-12794166.2</v>
          </cell>
          <cell r="G37">
            <v>-285195396.2</v>
          </cell>
          <cell r="H37">
            <v>-88465300</v>
          </cell>
          <cell r="I37">
            <v>-373660696.2</v>
          </cell>
          <cell r="J37">
            <v>-386454862.4</v>
          </cell>
        </row>
        <row r="38">
          <cell r="C38">
            <v>4200006</v>
          </cell>
          <cell r="D38">
            <v>318083789.46</v>
          </cell>
          <cell r="E38">
            <v>13467658</v>
          </cell>
          <cell r="F38">
            <v>331551447.46</v>
          </cell>
          <cell r="G38">
            <v>176506.01999998093</v>
          </cell>
          <cell r="H38">
            <v>97623</v>
          </cell>
          <cell r="I38">
            <v>274129.0199999809</v>
          </cell>
          <cell r="J38">
            <v>336025582.48</v>
          </cell>
        </row>
        <row r="39">
          <cell r="A39" t="str">
            <v>Less : Unallocated assets (N/A)</v>
          </cell>
          <cell r="F39">
            <v>0</v>
          </cell>
          <cell r="I39">
            <v>0</v>
          </cell>
          <cell r="J39">
            <v>0</v>
          </cell>
        </row>
        <row r="40">
          <cell r="A40" t="str">
            <v>Net segment assets</v>
          </cell>
          <cell r="C40">
            <v>4200006</v>
          </cell>
          <cell r="D40">
            <v>318083789.46</v>
          </cell>
          <cell r="E40">
            <v>13467658</v>
          </cell>
          <cell r="F40">
            <v>331551447.46</v>
          </cell>
          <cell r="G40">
            <v>176506.01999998093</v>
          </cell>
          <cell r="H40">
            <v>97623</v>
          </cell>
          <cell r="I40">
            <v>274129.0199999809</v>
          </cell>
          <cell r="J40">
            <v>336025582.48</v>
          </cell>
        </row>
        <row r="42">
          <cell r="A42" t="str">
            <v>LIABILITIES</v>
          </cell>
        </row>
        <row r="43">
          <cell r="A43" t="str">
            <v>LTL + CL as per audited a/c</v>
          </cell>
          <cell r="C43">
            <v>4217930</v>
          </cell>
          <cell r="D43">
            <v>84175132</v>
          </cell>
          <cell r="E43">
            <v>13261388</v>
          </cell>
          <cell r="F43">
            <v>97436520</v>
          </cell>
          <cell r="G43">
            <v>90370451</v>
          </cell>
          <cell r="H43">
            <v>1750</v>
          </cell>
          <cell r="I43">
            <v>90372201</v>
          </cell>
          <cell r="J43">
            <v>192026651</v>
          </cell>
        </row>
        <row r="44">
          <cell r="A44" t="str">
            <v>Add : Inter-co/ Consol. adj</v>
          </cell>
          <cell r="D44">
            <v>44951625.559999995</v>
          </cell>
          <cell r="F44">
            <v>44951625.559999995</v>
          </cell>
          <cell r="I44">
            <v>0</v>
          </cell>
          <cell r="J44">
            <v>44951625.559999995</v>
          </cell>
        </row>
        <row r="45">
          <cell r="A45" t="str">
            <v>Less : Inter-co/ Consol adj</v>
          </cell>
          <cell r="C45">
            <v>-4216930</v>
          </cell>
          <cell r="D45">
            <v>-550214</v>
          </cell>
          <cell r="E45">
            <v>-12794166</v>
          </cell>
          <cell r="F45">
            <v>-13344380</v>
          </cell>
          <cell r="G45">
            <v>-88465300</v>
          </cell>
          <cell r="H45">
            <v>0</v>
          </cell>
          <cell r="I45">
            <v>-88465300</v>
          </cell>
          <cell r="J45">
            <v>-106026610</v>
          </cell>
        </row>
        <row r="46">
          <cell r="C46">
            <v>1000</v>
          </cell>
          <cell r="D46">
            <v>128576543.56</v>
          </cell>
          <cell r="E46">
            <v>467222</v>
          </cell>
          <cell r="F46">
            <v>129043765.56</v>
          </cell>
          <cell r="G46">
            <v>1905151</v>
          </cell>
          <cell r="H46">
            <v>1750</v>
          </cell>
          <cell r="I46">
            <v>1906901</v>
          </cell>
          <cell r="J46">
            <v>130951666.56</v>
          </cell>
        </row>
        <row r="47">
          <cell r="A47" t="str">
            <v>Less : Unallocated liabilities (N/A)</v>
          </cell>
          <cell r="F47">
            <v>0</v>
          </cell>
          <cell r="I47">
            <v>0</v>
          </cell>
          <cell r="J47">
            <v>0</v>
          </cell>
        </row>
        <row r="48">
          <cell r="A48" t="str">
            <v>Net segment liabilities</v>
          </cell>
          <cell r="C48">
            <v>1000</v>
          </cell>
          <cell r="D48">
            <v>128576543.56</v>
          </cell>
          <cell r="E48">
            <v>467222</v>
          </cell>
          <cell r="F48">
            <v>129043765.56</v>
          </cell>
          <cell r="G48">
            <v>1905151</v>
          </cell>
          <cell r="H48">
            <v>1750</v>
          </cell>
          <cell r="I48">
            <v>1906901</v>
          </cell>
          <cell r="J48">
            <v>130951666.56</v>
          </cell>
        </row>
        <row r="50">
          <cell r="A50" t="str">
            <v>Capital expenditure</v>
          </cell>
        </row>
        <row r="51">
          <cell r="A51" t="str">
            <v> - addition* of FA during the period</v>
          </cell>
          <cell r="D51">
            <v>681238.9199999999</v>
          </cell>
          <cell r="E51">
            <v>25600</v>
          </cell>
          <cell r="F51">
            <v>706838.9199999999</v>
          </cell>
          <cell r="G51">
            <v>0</v>
          </cell>
          <cell r="H51">
            <v>0</v>
          </cell>
          <cell r="I51">
            <v>0</v>
          </cell>
          <cell r="J51">
            <v>706838.9199999999</v>
          </cell>
        </row>
        <row r="52">
          <cell r="A52" t="str">
            <v>* including transfer in from related co.</v>
          </cell>
        </row>
        <row r="54">
          <cell r="A54" t="str">
            <v>Workings for Cash Flow Statement :-</v>
          </cell>
        </row>
        <row r="55">
          <cell r="A55" t="str">
            <v>YTD 31/12/03 Non-cash expenses :-</v>
          </cell>
        </row>
        <row r="56">
          <cell r="A56" t="str">
            <v>Amortisation of goodwill on consol.</v>
          </cell>
          <cell r="F56">
            <v>0</v>
          </cell>
          <cell r="I56">
            <v>0</v>
          </cell>
          <cell r="J56">
            <v>0</v>
          </cell>
        </row>
        <row r="57">
          <cell r="A57" t="str">
            <v>Depreciation</v>
          </cell>
          <cell r="D57">
            <v>183489</v>
          </cell>
          <cell r="E57">
            <v>652</v>
          </cell>
          <cell r="F57">
            <v>184141</v>
          </cell>
          <cell r="H57">
            <v>0</v>
          </cell>
          <cell r="I57">
            <v>0</v>
          </cell>
          <cell r="J57">
            <v>184141</v>
          </cell>
        </row>
        <row r="58">
          <cell r="A58" t="str">
            <v>Plant &amp; equipment written-off</v>
          </cell>
          <cell r="F58">
            <v>0</v>
          </cell>
          <cell r="I58">
            <v>0</v>
          </cell>
          <cell r="J58">
            <v>0</v>
          </cell>
        </row>
        <row r="59">
          <cell r="A59" t="str">
            <v>Prov.for bad &amp; doubtful debts</v>
          </cell>
          <cell r="F59">
            <v>0</v>
          </cell>
          <cell r="I59">
            <v>0</v>
          </cell>
          <cell r="J59">
            <v>0</v>
          </cell>
        </row>
        <row r="60">
          <cell r="A60" t="str">
            <v>Land revaluation surplus w/o (X)</v>
          </cell>
          <cell r="F60">
            <v>0</v>
          </cell>
          <cell r="I60">
            <v>0</v>
          </cell>
          <cell r="J60">
            <v>0</v>
          </cell>
        </row>
        <row r="62">
          <cell r="A62" t="str">
            <v>YEAR TO DATE</v>
          </cell>
        </row>
        <row r="63">
          <cell r="A63" t="str">
            <v>Interest paid</v>
          </cell>
          <cell r="C63">
            <v>0</v>
          </cell>
          <cell r="D63">
            <v>853401</v>
          </cell>
          <cell r="E63">
            <v>0</v>
          </cell>
          <cell r="F63">
            <v>853401</v>
          </cell>
          <cell r="H63">
            <v>0</v>
          </cell>
          <cell r="I63">
            <v>0</v>
          </cell>
          <cell r="J63">
            <v>853401</v>
          </cell>
        </row>
        <row r="64">
          <cell r="A64" t="str">
            <v>Interest received</v>
          </cell>
          <cell r="C64">
            <v>0</v>
          </cell>
          <cell r="D64">
            <v>740138</v>
          </cell>
          <cell r="E64">
            <v>0</v>
          </cell>
          <cell r="F64">
            <v>740138</v>
          </cell>
          <cell r="G64">
            <v>54519</v>
          </cell>
          <cell r="H64">
            <v>0</v>
          </cell>
          <cell r="I64">
            <v>54519</v>
          </cell>
          <cell r="J64">
            <v>794657</v>
          </cell>
        </row>
        <row r="65">
          <cell r="A65" t="str">
            <v>Depreciation</v>
          </cell>
          <cell r="C65">
            <v>0</v>
          </cell>
          <cell r="D65">
            <v>183489</v>
          </cell>
          <cell r="E65">
            <v>652</v>
          </cell>
          <cell r="F65">
            <v>184141</v>
          </cell>
          <cell r="H65">
            <v>0</v>
          </cell>
          <cell r="I65">
            <v>0</v>
          </cell>
          <cell r="J65">
            <v>184141</v>
          </cell>
        </row>
        <row r="66">
          <cell r="A66" t="str">
            <v>Income tax refund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4559587</v>
          </cell>
          <cell r="I66">
            <v>4559587</v>
          </cell>
          <cell r="J66">
            <v>4559587</v>
          </cell>
        </row>
        <row r="67">
          <cell r="F67">
            <v>0</v>
          </cell>
          <cell r="I67">
            <v>0</v>
          </cell>
          <cell r="J67">
            <v>0</v>
          </cell>
        </row>
        <row r="69">
          <cell r="A69" t="str">
            <v>Tax recoverable</v>
          </cell>
          <cell r="F69">
            <v>0</v>
          </cell>
          <cell r="G69">
            <v>166868</v>
          </cell>
          <cell r="H69">
            <v>95503</v>
          </cell>
          <cell r="I69">
            <v>262371</v>
          </cell>
          <cell r="J69">
            <v>262371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D11" sqref="D11"/>
    </sheetView>
  </sheetViews>
  <sheetFormatPr defaultColWidth="9.140625" defaultRowHeight="15" customHeight="1"/>
  <cols>
    <col min="1" max="1" width="3.7109375" style="3" customWidth="1"/>
    <col min="2" max="2" width="13.8515625" style="3" customWidth="1"/>
    <col min="3" max="3" width="17.28125" style="3" customWidth="1"/>
    <col min="4" max="4" width="16.00390625" style="3" customWidth="1"/>
    <col min="5" max="6" width="15.28125" style="4" customWidth="1"/>
    <col min="7" max="7" width="9.140625" style="3" customWidth="1"/>
    <col min="8" max="8" width="14.421875" style="3" customWidth="1"/>
    <col min="9" max="16384" width="9.140625" style="3" customWidth="1"/>
  </cols>
  <sheetData>
    <row r="1" spans="1:9" ht="15" customHeight="1">
      <c r="A1" s="2" t="str">
        <f>'P&amp;L'!A1</f>
        <v>OSK PROPERTY HOLDINGS BERHAD (201666-D)</v>
      </c>
      <c r="I1" s="35"/>
    </row>
    <row r="3" ht="15" customHeight="1">
      <c r="A3" s="2" t="s">
        <v>0</v>
      </c>
    </row>
    <row r="4" ht="15" customHeight="1">
      <c r="A4" s="2"/>
    </row>
    <row r="5" ht="15" customHeight="1">
      <c r="A5" s="2" t="s">
        <v>121</v>
      </c>
    </row>
    <row r="6" ht="15" customHeight="1">
      <c r="A6" s="2"/>
    </row>
    <row r="7" spans="1:6" ht="15" customHeight="1">
      <c r="A7" s="2"/>
      <c r="E7" s="7" t="s">
        <v>56</v>
      </c>
      <c r="F7" s="7" t="s">
        <v>56</v>
      </c>
    </row>
    <row r="8" spans="5:6" ht="15" customHeight="1">
      <c r="E8" s="86" t="s">
        <v>11</v>
      </c>
      <c r="F8" s="86" t="s">
        <v>11</v>
      </c>
    </row>
    <row r="9" spans="5:6" ht="15" customHeight="1">
      <c r="E9" s="87" t="s">
        <v>96</v>
      </c>
      <c r="F9" s="87" t="s">
        <v>30</v>
      </c>
    </row>
    <row r="10" spans="5:6" ht="15" customHeight="1">
      <c r="E10" s="56"/>
      <c r="F10" s="88" t="s">
        <v>69</v>
      </c>
    </row>
    <row r="11" spans="5:6" ht="15" customHeight="1">
      <c r="E11" s="39" t="s">
        <v>2</v>
      </c>
      <c r="F11" s="39" t="s">
        <v>2</v>
      </c>
    </row>
    <row r="12" spans="1:6" ht="15" customHeight="1">
      <c r="A12" s="3" t="s">
        <v>70</v>
      </c>
      <c r="E12" s="40">
        <v>1401</v>
      </c>
      <c r="F12" s="40">
        <v>878</v>
      </c>
    </row>
    <row r="13" spans="1:8" ht="15" customHeight="1">
      <c r="A13" s="3" t="s">
        <v>113</v>
      </c>
      <c r="E13" s="41">
        <v>227255</v>
      </c>
      <c r="F13" s="41">
        <f>146933+78278</f>
        <v>225211</v>
      </c>
      <c r="H13" s="36"/>
    </row>
    <row r="14" spans="5:6" ht="15" customHeight="1">
      <c r="E14" s="41"/>
      <c r="F14" s="41"/>
    </row>
    <row r="15" spans="1:6" ht="15" customHeight="1">
      <c r="A15" s="3" t="s">
        <v>71</v>
      </c>
      <c r="E15" s="41"/>
      <c r="F15" s="41"/>
    </row>
    <row r="16" spans="2:6" ht="15" customHeight="1">
      <c r="B16" s="3" t="s">
        <v>114</v>
      </c>
      <c r="E16" s="96">
        <v>65258</v>
      </c>
      <c r="F16" s="42">
        <v>45115</v>
      </c>
    </row>
    <row r="17" spans="2:8" ht="15" customHeight="1">
      <c r="B17" s="3" t="s">
        <v>72</v>
      </c>
      <c r="E17" s="97">
        <f>18310+5826+262-1</f>
        <v>24397</v>
      </c>
      <c r="F17" s="43">
        <f>20300</f>
        <v>20300</v>
      </c>
      <c r="H17" s="4">
        <f>-E17+F17</f>
        <v>-4097</v>
      </c>
    </row>
    <row r="18" spans="2:6" ht="15" customHeight="1">
      <c r="B18" s="3" t="s">
        <v>73</v>
      </c>
      <c r="E18" s="97">
        <v>17714</v>
      </c>
      <c r="F18" s="44">
        <f>2378+10474</f>
        <v>12852</v>
      </c>
    </row>
    <row r="19" spans="1:8" ht="15" customHeight="1">
      <c r="A19" s="9"/>
      <c r="E19" s="45">
        <f>SUM(E16:E18)</f>
        <v>107369</v>
      </c>
      <c r="F19" s="45">
        <f>SUM(F16:F18)</f>
        <v>78267</v>
      </c>
      <c r="H19" s="36"/>
    </row>
    <row r="20" spans="1:6" ht="15" customHeight="1">
      <c r="A20" s="37" t="s">
        <v>74</v>
      </c>
      <c r="E20" s="6"/>
      <c r="F20" s="6"/>
    </row>
    <row r="21" spans="1:8" ht="15" customHeight="1">
      <c r="A21" s="9"/>
      <c r="B21" s="3" t="s">
        <v>75</v>
      </c>
      <c r="E21" s="98">
        <f>19796</f>
        <v>19796</v>
      </c>
      <c r="F21" s="46">
        <f>12880+12</f>
        <v>12892</v>
      </c>
      <c r="H21" s="4">
        <f>-E21+F21</f>
        <v>-6904</v>
      </c>
    </row>
    <row r="22" spans="1:8" ht="15" customHeight="1">
      <c r="A22" s="9"/>
      <c r="B22" s="3" t="s">
        <v>76</v>
      </c>
      <c r="E22" s="99">
        <v>37087</v>
      </c>
      <c r="F22" s="47">
        <v>43222</v>
      </c>
      <c r="H22" s="4">
        <f>-E22+F22</f>
        <v>6135</v>
      </c>
    </row>
    <row r="23" spans="1:6" ht="15" customHeight="1">
      <c r="A23" s="9"/>
      <c r="B23" s="3" t="s">
        <v>110</v>
      </c>
      <c r="E23" s="99">
        <v>5000</v>
      </c>
      <c r="F23" s="48">
        <v>0</v>
      </c>
    </row>
    <row r="24" spans="1:6" ht="15" customHeight="1">
      <c r="A24" s="9"/>
      <c r="B24" s="3" t="s">
        <v>120</v>
      </c>
      <c r="E24" s="100">
        <v>1574</v>
      </c>
      <c r="F24" s="95">
        <v>1272</v>
      </c>
    </row>
    <row r="25" spans="1:6" ht="15" customHeight="1">
      <c r="A25" s="9"/>
      <c r="E25" s="6">
        <f>SUM(E21:E24)</f>
        <v>63457</v>
      </c>
      <c r="F25" s="6">
        <f>SUM(F21:F24)</f>
        <v>57386</v>
      </c>
    </row>
    <row r="26" ht="15" customHeight="1">
      <c r="A26" s="9"/>
    </row>
    <row r="27" spans="1:6" ht="15" customHeight="1">
      <c r="A27" s="37" t="s">
        <v>77</v>
      </c>
      <c r="E27" s="4">
        <f>E19-E25</f>
        <v>43912</v>
      </c>
      <c r="F27" s="4">
        <f>F19-F25</f>
        <v>20881</v>
      </c>
    </row>
    <row r="28" ht="15" customHeight="1">
      <c r="A28" s="37"/>
    </row>
    <row r="29" spans="1:6" ht="15" customHeight="1" thickBot="1">
      <c r="A29" s="9"/>
      <c r="E29" s="49">
        <f>SUM(E12:E14)+E27</f>
        <v>272568</v>
      </c>
      <c r="F29" s="49">
        <f>SUM(F12:F14)+F27</f>
        <v>246970</v>
      </c>
    </row>
    <row r="30" ht="15" customHeight="1" thickTop="1">
      <c r="A30" s="9"/>
    </row>
    <row r="31" spans="1:4" ht="15" customHeight="1">
      <c r="A31" s="2" t="s">
        <v>5</v>
      </c>
      <c r="B31" s="37"/>
      <c r="C31" s="37"/>
      <c r="D31" s="37"/>
    </row>
    <row r="32" spans="1:6" ht="15" customHeight="1">
      <c r="A32" s="37" t="s">
        <v>78</v>
      </c>
      <c r="B32" s="37"/>
      <c r="C32" s="37"/>
      <c r="D32" s="37"/>
      <c r="E32" s="98">
        <v>99996</v>
      </c>
      <c r="F32" s="46">
        <v>99996</v>
      </c>
    </row>
    <row r="33" spans="1:6" ht="15" customHeight="1">
      <c r="A33" s="37" t="s">
        <v>1</v>
      </c>
      <c r="B33" s="37"/>
      <c r="C33" s="37"/>
      <c r="D33" s="37"/>
      <c r="E33" s="100">
        <f>+Equity!C18+Equity!E18</f>
        <v>105077</v>
      </c>
      <c r="F33" s="90">
        <f>+Equity!C36+Equity!E36</f>
        <v>100378</v>
      </c>
    </row>
    <row r="34" spans="1:6" ht="15" customHeight="1">
      <c r="A34" s="37" t="s">
        <v>79</v>
      </c>
      <c r="E34" s="4">
        <f>SUM(E32:E33)</f>
        <v>205073</v>
      </c>
      <c r="F34" s="4">
        <f>SUM(F32:F33)</f>
        <v>200374</v>
      </c>
    </row>
    <row r="35" ht="15" customHeight="1">
      <c r="A35" s="37"/>
    </row>
    <row r="36" ht="15" customHeight="1">
      <c r="A36" s="3" t="s">
        <v>80</v>
      </c>
    </row>
    <row r="37" spans="2:6" ht="15" customHeight="1">
      <c r="B37" s="3" t="s">
        <v>111</v>
      </c>
      <c r="E37" s="4">
        <v>22500</v>
      </c>
      <c r="F37" s="50">
        <v>0</v>
      </c>
    </row>
    <row r="38" spans="2:6" ht="15" customHeight="1">
      <c r="B38" s="3" t="s">
        <v>112</v>
      </c>
      <c r="E38" s="4">
        <f>44994+1</f>
        <v>44995</v>
      </c>
      <c r="F38" s="4">
        <v>46596</v>
      </c>
    </row>
    <row r="39" spans="5:8" ht="15" customHeight="1" thickBot="1">
      <c r="E39" s="49">
        <f>SUM(E34:E38)</f>
        <v>272568</v>
      </c>
      <c r="F39" s="49">
        <f>SUM(F34:F38)</f>
        <v>246970</v>
      </c>
      <c r="H39" s="4">
        <f>E29-E39</f>
        <v>0</v>
      </c>
    </row>
    <row r="40" spans="5:8" ht="15" customHeight="1" thickTop="1">
      <c r="E40" s="6"/>
      <c r="F40" s="6"/>
      <c r="H40" s="4">
        <f>+F29-F39</f>
        <v>0</v>
      </c>
    </row>
    <row r="41" spans="5:8" ht="15" customHeight="1">
      <c r="E41" s="6"/>
      <c r="F41" s="6"/>
      <c r="H41" s="4"/>
    </row>
    <row r="42" ht="15" customHeight="1">
      <c r="A42" s="3" t="s">
        <v>81</v>
      </c>
    </row>
    <row r="43" ht="15" customHeight="1">
      <c r="A43" s="3" t="s">
        <v>82</v>
      </c>
    </row>
    <row r="46" spans="2:6" ht="15" customHeight="1">
      <c r="B46" s="38"/>
      <c r="E46" s="50">
        <f>E29-E39</f>
        <v>0</v>
      </c>
      <c r="F46" s="50">
        <f>F29-F39</f>
        <v>0</v>
      </c>
    </row>
    <row r="47" spans="5:6" ht="15" customHeight="1">
      <c r="E47" s="51"/>
      <c r="F47" s="51"/>
    </row>
  </sheetData>
  <printOptions horizontalCentered="1"/>
  <pageMargins left="0.25" right="0.5" top="1.09" bottom="0.3" header="0.89" footer="0.22"/>
  <pageSetup fitToHeight="1" fitToWidth="1" horizontalDpi="300" verticalDpi="300" orientation="portrait" r:id="rId1"/>
  <headerFooter alignWithMargins="0">
    <oddHeader>&amp;R&amp;"Arial,Italic"&amp;8Acquisition Accounting</oddHeader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7">
      <selection activeCell="A29" sqref="A29"/>
    </sheetView>
  </sheetViews>
  <sheetFormatPr defaultColWidth="9.140625" defaultRowHeight="15" customHeight="1"/>
  <cols>
    <col min="1" max="1" width="3.421875" style="3" customWidth="1"/>
    <col min="2" max="2" width="34.14062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21</v>
      </c>
    </row>
    <row r="2" ht="15" customHeight="1">
      <c r="G2" s="5"/>
    </row>
    <row r="3" ht="15" customHeight="1">
      <c r="A3" s="2" t="s">
        <v>13</v>
      </c>
    </row>
    <row r="4" ht="15" customHeight="1">
      <c r="A4" s="2" t="s">
        <v>122</v>
      </c>
    </row>
    <row r="6" spans="4:7" ht="15" customHeight="1">
      <c r="D6" s="7" t="s">
        <v>55</v>
      </c>
      <c r="E6" s="7" t="s">
        <v>55</v>
      </c>
      <c r="F6" s="7" t="s">
        <v>56</v>
      </c>
      <c r="G6" s="7" t="s">
        <v>56</v>
      </c>
    </row>
    <row r="7" spans="4:7" s="9" customFormat="1" ht="15" customHeight="1">
      <c r="D7" s="8" t="s">
        <v>22</v>
      </c>
      <c r="E7" s="8" t="s">
        <v>24</v>
      </c>
      <c r="F7" s="8" t="s">
        <v>25</v>
      </c>
      <c r="G7" s="8" t="s">
        <v>26</v>
      </c>
    </row>
    <row r="8" spans="4:7" s="9" customFormat="1" ht="15" customHeight="1">
      <c r="D8" s="8" t="s">
        <v>23</v>
      </c>
      <c r="E8" s="8" t="s">
        <v>23</v>
      </c>
      <c r="F8" s="8" t="s">
        <v>123</v>
      </c>
      <c r="G8" s="8" t="s">
        <v>123</v>
      </c>
    </row>
    <row r="9" spans="4:7" s="9" customFormat="1" ht="15" customHeight="1">
      <c r="D9" s="8" t="s">
        <v>16</v>
      </c>
      <c r="E9" s="8" t="s">
        <v>16</v>
      </c>
      <c r="F9" s="8" t="s">
        <v>16</v>
      </c>
      <c r="G9" s="8" t="s">
        <v>16</v>
      </c>
    </row>
    <row r="10" spans="4:7" s="9" customFormat="1" ht="15" customHeight="1">
      <c r="D10" s="94" t="s">
        <v>96</v>
      </c>
      <c r="E10" s="94" t="s">
        <v>30</v>
      </c>
      <c r="F10" s="94" t="s">
        <v>96</v>
      </c>
      <c r="G10" s="94" t="s">
        <v>30</v>
      </c>
    </row>
    <row r="11" spans="4:7" s="9" customFormat="1" ht="15" customHeight="1">
      <c r="D11" s="93"/>
      <c r="E11" s="88" t="s">
        <v>69</v>
      </c>
      <c r="F11" s="93"/>
      <c r="G11" s="88" t="s">
        <v>69</v>
      </c>
    </row>
    <row r="12" spans="4:9" ht="15" customHeight="1">
      <c r="D12" s="7" t="s">
        <v>2</v>
      </c>
      <c r="E12" s="7" t="s">
        <v>2</v>
      </c>
      <c r="F12" s="7" t="s">
        <v>2</v>
      </c>
      <c r="G12" s="7" t="s">
        <v>2</v>
      </c>
      <c r="I12" s="101"/>
    </row>
    <row r="13" spans="4:9" ht="15" customHeight="1">
      <c r="D13" s="7"/>
      <c r="E13" s="7"/>
      <c r="F13" s="7"/>
      <c r="G13" s="7"/>
      <c r="I13" s="101"/>
    </row>
    <row r="14" spans="1:9" ht="15" customHeight="1">
      <c r="A14" s="3" t="s">
        <v>42</v>
      </c>
      <c r="D14" s="5">
        <f>108348-82543</f>
        <v>25805</v>
      </c>
      <c r="E14" s="5">
        <f>12980-13169</f>
        <v>-189</v>
      </c>
      <c r="F14" s="5">
        <f>108348</f>
        <v>108348</v>
      </c>
      <c r="G14" s="5">
        <v>12980</v>
      </c>
      <c r="I14" s="54"/>
    </row>
    <row r="15" spans="4:9" ht="15" customHeight="1">
      <c r="D15" s="5"/>
      <c r="E15" s="5"/>
      <c r="F15" s="5"/>
      <c r="G15" s="5"/>
      <c r="I15" s="54"/>
    </row>
    <row r="16" spans="1:9" ht="15" customHeight="1">
      <c r="A16" s="3" t="s">
        <v>12</v>
      </c>
      <c r="D16" s="53">
        <f>D20-D14-D18</f>
        <v>-25939</v>
      </c>
      <c r="E16" s="53">
        <f>E20-E14-E18</f>
        <v>-820</v>
      </c>
      <c r="F16" s="53">
        <f>F20-F14-F18</f>
        <v>-98042</v>
      </c>
      <c r="G16" s="53">
        <f>G20-G14-G18</f>
        <v>-9859</v>
      </c>
      <c r="I16" s="53"/>
    </row>
    <row r="17" spans="4:9" ht="15" customHeight="1">
      <c r="D17" s="54"/>
      <c r="E17" s="54"/>
      <c r="F17" s="54"/>
      <c r="G17" s="54"/>
      <c r="I17" s="54"/>
    </row>
    <row r="18" spans="1:9" ht="15" customHeight="1">
      <c r="A18" s="3" t="s">
        <v>7</v>
      </c>
      <c r="D18" s="5">
        <f>1605-1278</f>
        <v>327</v>
      </c>
      <c r="E18" s="91">
        <f>399-41</f>
        <v>358</v>
      </c>
      <c r="F18" s="5">
        <v>1605</v>
      </c>
      <c r="G18" s="91">
        <v>399</v>
      </c>
      <c r="I18" s="53"/>
    </row>
    <row r="19" spans="4:9" ht="15" customHeight="1">
      <c r="D19" s="55"/>
      <c r="E19" s="55"/>
      <c r="F19" s="55"/>
      <c r="G19" s="55"/>
      <c r="I19" s="54"/>
    </row>
    <row r="20" spans="1:9" ht="15" customHeight="1">
      <c r="A20" s="3" t="s">
        <v>99</v>
      </c>
      <c r="D20" s="4">
        <f>D24-D22</f>
        <v>193</v>
      </c>
      <c r="E20" s="4">
        <f>E24-E22</f>
        <v>-651</v>
      </c>
      <c r="F20" s="4">
        <f>F24-F22</f>
        <v>11911</v>
      </c>
      <c r="G20" s="4">
        <f>G24-G22</f>
        <v>3520</v>
      </c>
      <c r="I20" s="6"/>
    </row>
    <row r="21" ht="15" customHeight="1">
      <c r="I21" s="6"/>
    </row>
    <row r="22" spans="1:9" ht="15" customHeight="1">
      <c r="A22" s="3" t="s">
        <v>8</v>
      </c>
      <c r="D22" s="40">
        <f>-44+335</f>
        <v>291</v>
      </c>
      <c r="E22" s="40">
        <v>-3</v>
      </c>
      <c r="F22" s="40">
        <v>-44</v>
      </c>
      <c r="G22" s="40">
        <v>-3</v>
      </c>
      <c r="I22" s="102"/>
    </row>
    <row r="23" spans="4:9" ht="15" customHeight="1">
      <c r="D23" s="56"/>
      <c r="E23" s="56"/>
      <c r="F23" s="56"/>
      <c r="G23" s="56"/>
      <c r="I23" s="6"/>
    </row>
    <row r="24" spans="1:9" ht="15" customHeight="1">
      <c r="A24" s="3" t="s">
        <v>100</v>
      </c>
      <c r="D24" s="4">
        <f>11867-11383</f>
        <v>484</v>
      </c>
      <c r="E24" s="4">
        <f>3517-4171</f>
        <v>-654</v>
      </c>
      <c r="F24" s="4">
        <v>11867</v>
      </c>
      <c r="G24" s="4">
        <v>3517</v>
      </c>
      <c r="I24" s="6"/>
    </row>
    <row r="25" ht="15" customHeight="1">
      <c r="I25" s="6"/>
    </row>
    <row r="26" spans="1:9" ht="15" customHeight="1">
      <c r="A26" s="3" t="s">
        <v>124</v>
      </c>
      <c r="D26" s="4">
        <f>-3568+3739</f>
        <v>171</v>
      </c>
      <c r="E26" s="4">
        <f>-1218+1502</f>
        <v>284</v>
      </c>
      <c r="F26" s="4">
        <v>-3568</v>
      </c>
      <c r="G26" s="4">
        <v>-1218</v>
      </c>
      <c r="I26" s="6"/>
    </row>
    <row r="27" spans="4:9" ht="15" customHeight="1">
      <c r="D27" s="56"/>
      <c r="E27" s="3"/>
      <c r="F27" s="56"/>
      <c r="G27" s="3"/>
      <c r="I27" s="101"/>
    </row>
    <row r="28" spans="1:9" ht="15" customHeight="1" thickBot="1">
      <c r="A28" s="3" t="s">
        <v>125</v>
      </c>
      <c r="D28" s="49">
        <f>SUM(D24:D27)</f>
        <v>655</v>
      </c>
      <c r="E28" s="49">
        <f>SUM(E24:E26)</f>
        <v>-370</v>
      </c>
      <c r="F28" s="49">
        <f>SUM(F24:F27)</f>
        <v>8299</v>
      </c>
      <c r="G28" s="49">
        <f>SUM(G24:G26)</f>
        <v>2299</v>
      </c>
      <c r="I28" s="6"/>
    </row>
    <row r="29" ht="15" customHeight="1" thickTop="1">
      <c r="I29" s="6"/>
    </row>
    <row r="30" spans="1:9" ht="15" customHeight="1">
      <c r="A30" s="3" t="s">
        <v>101</v>
      </c>
      <c r="I30" s="101"/>
    </row>
    <row r="31" spans="2:9" ht="15" customHeight="1">
      <c r="B31" s="3" t="s">
        <v>9</v>
      </c>
      <c r="D31" s="51">
        <f>D28/99996*100</f>
        <v>0.6550262010480419</v>
      </c>
      <c r="E31" s="51">
        <f>E28/99996*100</f>
        <v>-0.3700148005920237</v>
      </c>
      <c r="F31" s="51">
        <f>F28/99996*100</f>
        <v>8.299331973278932</v>
      </c>
      <c r="G31" s="51">
        <f>G28/99996*100</f>
        <v>2.299091963678547</v>
      </c>
      <c r="I31" s="103"/>
    </row>
    <row r="32" spans="2:9" ht="15" customHeight="1" thickBot="1">
      <c r="B32" s="3" t="s">
        <v>10</v>
      </c>
      <c r="D32" s="57" t="s">
        <v>6</v>
      </c>
      <c r="E32" s="57" t="s">
        <v>6</v>
      </c>
      <c r="F32" s="57" t="s">
        <v>6</v>
      </c>
      <c r="G32" s="57" t="s">
        <v>6</v>
      </c>
      <c r="I32" s="104"/>
    </row>
    <row r="33" ht="15" customHeight="1" thickTop="1"/>
    <row r="36" ht="15" customHeight="1">
      <c r="A36" s="3" t="s">
        <v>83</v>
      </c>
    </row>
    <row r="37" ht="15" customHeight="1">
      <c r="A37" s="3" t="s">
        <v>82</v>
      </c>
    </row>
  </sheetData>
  <printOptions horizontalCentered="1"/>
  <pageMargins left="0.75" right="0.5" top="0.75" bottom="0.5" header="0.5" footer="0.5"/>
  <pageSetup horizontalDpi="300" verticalDpi="300" orientation="portrait" r:id="rId1"/>
  <headerFooter alignWithMargins="0">
    <oddHeader>&amp;R&amp;"Arial,Italic"&amp;8Acquisition Accounting</oddHeader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A9" sqref="A9"/>
    </sheetView>
  </sheetViews>
  <sheetFormatPr defaultColWidth="8.28125" defaultRowHeight="15" customHeight="1"/>
  <cols>
    <col min="1" max="1" width="32.57421875" style="61" customWidth="1"/>
    <col min="2" max="2" width="10.7109375" style="61" customWidth="1"/>
    <col min="3" max="3" width="10.57421875" style="61" customWidth="1"/>
    <col min="4" max="4" width="10.28125" style="61" customWidth="1"/>
    <col min="5" max="6" width="12.421875" style="61" customWidth="1"/>
    <col min="7" max="7" width="2.28125" style="61" customWidth="1"/>
    <col min="8" max="8" width="8.28125" style="61" customWidth="1"/>
    <col min="9" max="9" width="7.57421875" style="61" customWidth="1"/>
    <col min="10" max="10" width="12.00390625" style="61" customWidth="1"/>
    <col min="11" max="16384" width="8.28125" style="61" customWidth="1"/>
  </cols>
  <sheetData>
    <row r="1" s="59" customFormat="1" ht="15" customHeight="1">
      <c r="A1" s="58" t="str">
        <f>'P&amp;L'!A1</f>
        <v>OSK PROPERTY HOLDINGS BERHAD (201666-D)</v>
      </c>
    </row>
    <row r="2" s="59" customFormat="1" ht="15" customHeight="1"/>
    <row r="3" s="59" customFormat="1" ht="15" customHeight="1">
      <c r="A3" s="58" t="s">
        <v>17</v>
      </c>
    </row>
    <row r="4" s="59" customFormat="1" ht="15" customHeight="1">
      <c r="A4" s="58" t="s">
        <v>122</v>
      </c>
    </row>
    <row r="5" s="59" customFormat="1" ht="15" customHeight="1">
      <c r="A5" s="3"/>
    </row>
    <row r="6" spans="1:7" ht="15" customHeight="1">
      <c r="A6" s="60"/>
      <c r="B6" s="60"/>
      <c r="C6" s="60"/>
      <c r="D6" s="60"/>
      <c r="E6" s="60"/>
      <c r="F6" s="60"/>
      <c r="G6" s="60"/>
    </row>
    <row r="7" spans="1:7" ht="15" customHeight="1">
      <c r="A7" s="60"/>
      <c r="B7" s="58" t="s">
        <v>118</v>
      </c>
      <c r="D7" s="1"/>
      <c r="E7" s="62" t="s">
        <v>43</v>
      </c>
      <c r="F7" s="60"/>
      <c r="G7" s="60"/>
    </row>
    <row r="8" spans="2:5" ht="15" customHeight="1">
      <c r="B8" s="63" t="s">
        <v>14</v>
      </c>
      <c r="C8" s="63" t="s">
        <v>14</v>
      </c>
      <c r="D8" s="63" t="s">
        <v>40</v>
      </c>
      <c r="E8" s="64" t="s">
        <v>15</v>
      </c>
    </row>
    <row r="9" spans="1:7" ht="15" customHeight="1">
      <c r="A9" s="65" t="s">
        <v>126</v>
      </c>
      <c r="B9" s="66" t="s">
        <v>27</v>
      </c>
      <c r="C9" s="66" t="s">
        <v>28</v>
      </c>
      <c r="D9" s="66" t="s">
        <v>41</v>
      </c>
      <c r="E9" s="66" t="s">
        <v>29</v>
      </c>
      <c r="F9" s="66" t="s">
        <v>3</v>
      </c>
      <c r="G9" s="67"/>
    </row>
    <row r="10" spans="1:7" ht="15" customHeight="1">
      <c r="A10" s="68" t="s">
        <v>119</v>
      </c>
      <c r="B10" s="67" t="s">
        <v>2</v>
      </c>
      <c r="C10" s="67" t="s">
        <v>2</v>
      </c>
      <c r="D10" s="67" t="s">
        <v>2</v>
      </c>
      <c r="E10" s="67" t="s">
        <v>2</v>
      </c>
      <c r="F10" s="67" t="s">
        <v>2</v>
      </c>
      <c r="G10" s="67"/>
    </row>
    <row r="11" spans="2:4" ht="15" customHeight="1">
      <c r="B11" s="63"/>
      <c r="C11" s="69"/>
      <c r="D11" s="69"/>
    </row>
    <row r="12" spans="1:6" ht="15" customHeight="1">
      <c r="A12" s="61" t="s">
        <v>60</v>
      </c>
      <c r="B12" s="61">
        <v>99996</v>
      </c>
      <c r="C12" s="61">
        <v>16157</v>
      </c>
      <c r="D12" s="70">
        <v>0</v>
      </c>
      <c r="E12" s="61">
        <f>E36</f>
        <v>84221</v>
      </c>
      <c r="F12" s="61">
        <f>SUM(B12:E12)</f>
        <v>200374</v>
      </c>
    </row>
    <row r="14" spans="1:10" ht="15" customHeight="1">
      <c r="A14" s="59" t="s">
        <v>54</v>
      </c>
      <c r="B14" s="71">
        <v>0</v>
      </c>
      <c r="C14" s="71">
        <v>0</v>
      </c>
      <c r="D14" s="71">
        <v>0</v>
      </c>
      <c r="E14" s="61">
        <f>'P&amp;L'!F28</f>
        <v>8299</v>
      </c>
      <c r="F14" s="61">
        <f>SUM(B14:E14)</f>
        <v>8299</v>
      </c>
      <c r="H14" s="72"/>
      <c r="I14" s="72"/>
      <c r="J14" s="72"/>
    </row>
    <row r="15" spans="1:10" ht="15" customHeight="1">
      <c r="A15" s="59"/>
      <c r="B15" s="71"/>
      <c r="C15" s="71"/>
      <c r="D15" s="71"/>
      <c r="H15" s="72"/>
      <c r="I15" s="72"/>
      <c r="J15" s="72"/>
    </row>
    <row r="16" spans="1:10" ht="15" customHeight="1">
      <c r="A16" s="61" t="s">
        <v>57</v>
      </c>
      <c r="B16" s="71">
        <v>0</v>
      </c>
      <c r="C16" s="71">
        <v>0</v>
      </c>
      <c r="D16" s="71">
        <v>0</v>
      </c>
      <c r="E16" s="70">
        <v>-3600</v>
      </c>
      <c r="F16" s="70">
        <f>SUM(B16:E16)</f>
        <v>-3600</v>
      </c>
      <c r="H16" s="72"/>
      <c r="I16" s="72"/>
      <c r="J16" s="72"/>
    </row>
    <row r="17" spans="2:6" ht="15" customHeight="1">
      <c r="B17" s="73"/>
      <c r="C17" s="73"/>
      <c r="D17" s="74"/>
      <c r="E17" s="73"/>
      <c r="F17" s="73"/>
    </row>
    <row r="18" spans="1:7" ht="15" customHeight="1" thickBot="1">
      <c r="A18" s="61" t="s">
        <v>98</v>
      </c>
      <c r="B18" s="75">
        <f>SUM(B12:B17)</f>
        <v>99996</v>
      </c>
      <c r="C18" s="75">
        <f>SUM(C12:C17)</f>
        <v>16157</v>
      </c>
      <c r="D18" s="85">
        <f>SUM(D12:D17)</f>
        <v>0</v>
      </c>
      <c r="E18" s="75">
        <f>SUM(E12:E17)</f>
        <v>88920</v>
      </c>
      <c r="F18" s="75">
        <f>SUM(F12:F17)</f>
        <v>205073</v>
      </c>
      <c r="G18" s="76"/>
    </row>
    <row r="19" ht="15" customHeight="1" thickTop="1"/>
    <row r="21" spans="1:4" ht="15" customHeight="1">
      <c r="A21" s="65" t="s">
        <v>36</v>
      </c>
      <c r="B21" s="63"/>
      <c r="C21" s="69"/>
      <c r="D21" s="69"/>
    </row>
    <row r="22" spans="1:4" ht="15" customHeight="1">
      <c r="A22" s="68" t="s">
        <v>89</v>
      </c>
      <c r="B22" s="63"/>
      <c r="C22" s="69"/>
      <c r="D22" s="69"/>
    </row>
    <row r="23" spans="8:9" ht="15" customHeight="1">
      <c r="H23" s="77"/>
      <c r="I23" s="72"/>
    </row>
    <row r="24" spans="1:6" ht="15" customHeight="1">
      <c r="A24" s="61" t="s">
        <v>58</v>
      </c>
      <c r="B24" s="61">
        <v>99996</v>
      </c>
      <c r="C24" s="61">
        <v>16157</v>
      </c>
      <c r="D24" s="71">
        <v>0</v>
      </c>
      <c r="E24" s="61">
        <v>94521</v>
      </c>
      <c r="F24" s="61">
        <f>SUM(B24:E24)</f>
        <v>210674</v>
      </c>
    </row>
    <row r="26" spans="1:6" ht="15" customHeight="1">
      <c r="A26" s="61" t="s">
        <v>45</v>
      </c>
      <c r="B26" s="71">
        <v>0</v>
      </c>
      <c r="C26" s="71">
        <v>0</v>
      </c>
      <c r="D26" s="70">
        <v>-45361</v>
      </c>
      <c r="E26" s="71">
        <v>0</v>
      </c>
      <c r="F26" s="78">
        <f>SUM(B26:E26)</f>
        <v>-45361</v>
      </c>
    </row>
    <row r="28" spans="1:6" ht="15" customHeight="1">
      <c r="A28" s="59" t="s">
        <v>54</v>
      </c>
      <c r="B28" s="71">
        <v>0</v>
      </c>
      <c r="C28" s="71">
        <v>0</v>
      </c>
      <c r="D28" s="71">
        <v>0</v>
      </c>
      <c r="E28" s="61">
        <v>3047</v>
      </c>
      <c r="F28" s="61">
        <f>SUM(B28:E28)</f>
        <v>3047</v>
      </c>
    </row>
    <row r="29" spans="2:4" ht="15" customHeight="1">
      <c r="B29" s="71"/>
      <c r="C29" s="71"/>
      <c r="D29" s="71"/>
    </row>
    <row r="30" spans="1:6" ht="15" customHeight="1">
      <c r="A30" s="61" t="s">
        <v>57</v>
      </c>
      <c r="B30" s="71">
        <v>0</v>
      </c>
      <c r="C30" s="71">
        <v>0</v>
      </c>
      <c r="D30" s="71">
        <v>0</v>
      </c>
      <c r="E30" s="61">
        <v>-12599</v>
      </c>
      <c r="F30" s="61">
        <f>SUM(B30:E30)</f>
        <v>-12599</v>
      </c>
    </row>
    <row r="31" spans="2:7" ht="15" customHeight="1">
      <c r="B31" s="73"/>
      <c r="C31" s="73"/>
      <c r="D31" s="74"/>
      <c r="E31" s="73"/>
      <c r="F31" s="73"/>
      <c r="G31" s="76"/>
    </row>
    <row r="32" spans="1:6" ht="15" customHeight="1">
      <c r="A32" s="61" t="s">
        <v>115</v>
      </c>
      <c r="B32" s="79">
        <f>SUM(B24:B31)</f>
        <v>99996</v>
      </c>
      <c r="C32" s="79">
        <f>SUM(C24:C31)</f>
        <v>16157</v>
      </c>
      <c r="D32" s="79">
        <f>SUM(D24:D31)</f>
        <v>-45361</v>
      </c>
      <c r="E32" s="79">
        <f>SUM(E24:E31)</f>
        <v>84969</v>
      </c>
      <c r="F32" s="79">
        <f>SUM(F24:F31)</f>
        <v>155761</v>
      </c>
    </row>
    <row r="33" spans="2:6" ht="15" customHeight="1">
      <c r="B33" s="76"/>
      <c r="C33" s="76"/>
      <c r="D33" s="76"/>
      <c r="E33" s="76"/>
      <c r="F33" s="76"/>
    </row>
    <row r="34" spans="1:8" ht="15" customHeight="1">
      <c r="A34" s="61" t="s">
        <v>68</v>
      </c>
      <c r="B34" s="71">
        <v>0</v>
      </c>
      <c r="C34" s="71">
        <v>0</v>
      </c>
      <c r="D34" s="70">
        <v>45361</v>
      </c>
      <c r="E34" s="70">
        <v>-748</v>
      </c>
      <c r="F34" s="70">
        <f>SUM(B34:E34)</f>
        <v>44613</v>
      </c>
      <c r="H34" s="61">
        <f>+E34+E28</f>
        <v>2299</v>
      </c>
    </row>
    <row r="35" spans="2:6" ht="15" customHeight="1">
      <c r="B35" s="76"/>
      <c r="C35" s="76"/>
      <c r="D35" s="76"/>
      <c r="E35" s="76"/>
      <c r="F35" s="76"/>
    </row>
    <row r="36" spans="1:6" ht="15" customHeight="1" thickBot="1">
      <c r="A36" s="61" t="s">
        <v>59</v>
      </c>
      <c r="B36" s="75">
        <f>SUM(B32:B35)</f>
        <v>99996</v>
      </c>
      <c r="C36" s="75">
        <f>SUM(C32:C35)</f>
        <v>16157</v>
      </c>
      <c r="D36" s="85">
        <f>SUM(D32:D35)</f>
        <v>0</v>
      </c>
      <c r="E36" s="75">
        <f>SUM(E32:E35)</f>
        <v>84221</v>
      </c>
      <c r="F36" s="75">
        <f>SUM(F32:F35)</f>
        <v>200374</v>
      </c>
    </row>
    <row r="37" ht="15" customHeight="1" thickTop="1"/>
    <row r="38" ht="15" customHeight="1">
      <c r="A38" s="61" t="s">
        <v>61</v>
      </c>
    </row>
    <row r="39" spans="1:7" ht="15" customHeight="1">
      <c r="A39" s="80" t="s">
        <v>102</v>
      </c>
      <c r="B39" s="80"/>
      <c r="C39" s="80"/>
      <c r="D39" s="80"/>
      <c r="E39" s="80"/>
      <c r="F39" s="80"/>
      <c r="G39" s="80"/>
    </row>
    <row r="40" spans="1:7" ht="15" customHeight="1">
      <c r="A40" s="80" t="s">
        <v>86</v>
      </c>
      <c r="B40" s="80"/>
      <c r="C40" s="80"/>
      <c r="D40" s="80"/>
      <c r="E40" s="80"/>
      <c r="F40" s="80"/>
      <c r="G40" s="80"/>
    </row>
    <row r="41" spans="1:7" ht="15" customHeight="1">
      <c r="A41" s="80" t="s">
        <v>87</v>
      </c>
      <c r="B41" s="80"/>
      <c r="C41" s="80"/>
      <c r="D41" s="80"/>
      <c r="E41" s="80"/>
      <c r="F41" s="80"/>
      <c r="G41" s="80"/>
    </row>
    <row r="42" spans="1:7" ht="15" customHeight="1">
      <c r="A42" s="80" t="s">
        <v>88</v>
      </c>
      <c r="B42" s="80"/>
      <c r="C42" s="80"/>
      <c r="D42" s="80"/>
      <c r="E42" s="80"/>
      <c r="F42" s="80"/>
      <c r="G42" s="80"/>
    </row>
    <row r="43" spans="1:7" ht="15" customHeight="1">
      <c r="A43" s="61" t="s">
        <v>127</v>
      </c>
      <c r="B43" s="80"/>
      <c r="C43" s="80"/>
      <c r="D43" s="80"/>
      <c r="E43" s="80"/>
      <c r="F43" s="80"/>
      <c r="G43" s="80"/>
    </row>
    <row r="44" ht="15" customHeight="1">
      <c r="A44" s="61" t="s">
        <v>128</v>
      </c>
    </row>
    <row r="46" spans="1:2" ht="15" customHeight="1">
      <c r="A46" s="59" t="s">
        <v>84</v>
      </c>
      <c r="B46" s="59"/>
    </row>
    <row r="47" spans="1:2" ht="15" customHeight="1">
      <c r="A47" s="59" t="s">
        <v>85</v>
      </c>
      <c r="B47" s="59"/>
    </row>
  </sheetData>
  <printOptions/>
  <pageMargins left="0.6" right="0.3" top="0.5" bottom="0.3" header="0.5" footer="0.5"/>
  <pageSetup fitToHeight="1" fitToWidth="1" horizontalDpi="600" verticalDpi="600" orientation="portrait" paperSize="9" r:id="rId1"/>
  <headerFooter alignWithMargins="0">
    <oddHeader>&amp;R&amp;"Arial,Italic"&amp;8Acquisition Accounting</oddHeader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9">
      <selection activeCell="K17" sqref="K17"/>
    </sheetView>
  </sheetViews>
  <sheetFormatPr defaultColWidth="9.140625" defaultRowHeight="15" customHeight="1"/>
  <cols>
    <col min="1" max="1" width="2.28125" style="12" customWidth="1"/>
    <col min="2" max="3" width="8.8515625" style="12" customWidth="1"/>
    <col min="4" max="4" width="33.00390625" style="12" customWidth="1"/>
    <col min="5" max="5" width="5.421875" style="20" customWidth="1"/>
    <col min="6" max="6" width="12.8515625" style="18" customWidth="1"/>
    <col min="7" max="7" width="4.8515625" style="0" customWidth="1"/>
    <col min="8" max="8" width="13.28125" style="18" customWidth="1"/>
    <col min="9" max="9" width="2.00390625" style="12" customWidth="1"/>
    <col min="10" max="10" width="5.8515625" style="13" customWidth="1"/>
    <col min="11" max="11" width="12.00390625" style="13" customWidth="1"/>
    <col min="12" max="12" width="6.00390625" style="12" customWidth="1"/>
    <col min="13" max="13" width="5.57421875" style="12" customWidth="1"/>
    <col min="14" max="14" width="12.140625" style="12" customWidth="1"/>
    <col min="15" max="15" width="11.8515625" style="12" customWidth="1"/>
    <col min="16" max="16384" width="8.8515625" style="12" customWidth="1"/>
  </cols>
  <sheetData>
    <row r="1" spans="1:11" s="3" customFormat="1" ht="15" customHeight="1">
      <c r="A1" s="2" t="str">
        <f>'P&amp;L'!A1</f>
        <v>OSK PROPERTY HOLDINGS BERHAD (201666-D)</v>
      </c>
      <c r="F1" s="4"/>
      <c r="G1"/>
      <c r="H1" s="4"/>
      <c r="J1" s="6"/>
      <c r="K1" s="6"/>
    </row>
    <row r="2" spans="6:11" s="3" customFormat="1" ht="15" customHeight="1">
      <c r="F2" s="5"/>
      <c r="G2"/>
      <c r="H2" s="4"/>
      <c r="J2" s="6"/>
      <c r="K2" s="6"/>
    </row>
    <row r="3" spans="1:11" s="3" customFormat="1" ht="15" customHeight="1">
      <c r="A3" s="2" t="s">
        <v>18</v>
      </c>
      <c r="F3" s="4"/>
      <c r="G3"/>
      <c r="H3" s="4"/>
      <c r="J3" s="6"/>
      <c r="K3" s="6"/>
    </row>
    <row r="4" spans="1:11" s="3" customFormat="1" ht="15" customHeight="1">
      <c r="A4" s="2" t="str">
        <f>Equity!A4</f>
        <v>For the Financial Year Ended 31 December 2003</v>
      </c>
      <c r="F4" s="4"/>
      <c r="G4"/>
      <c r="H4" s="4"/>
      <c r="J4" s="6"/>
      <c r="K4" s="6"/>
    </row>
    <row r="5" spans="1:8" ht="15" customHeight="1">
      <c r="A5" s="3"/>
      <c r="B5" s="11"/>
      <c r="C5" s="11"/>
      <c r="D5" s="11"/>
      <c r="E5" s="11"/>
      <c r="F5" s="7" t="s">
        <v>56</v>
      </c>
      <c r="H5" s="7" t="s">
        <v>56</v>
      </c>
    </row>
    <row r="6" spans="1:8" ht="15" customHeight="1">
      <c r="A6" s="10"/>
      <c r="B6" s="11"/>
      <c r="C6" s="11"/>
      <c r="D6" s="11"/>
      <c r="E6" s="11"/>
      <c r="F6" s="89" t="s">
        <v>25</v>
      </c>
      <c r="H6" s="82" t="s">
        <v>26</v>
      </c>
    </row>
    <row r="7" spans="2:8" ht="15" customHeight="1">
      <c r="B7" s="11"/>
      <c r="C7" s="11"/>
      <c r="D7" s="11"/>
      <c r="E7" s="11"/>
      <c r="F7" s="8" t="s">
        <v>91</v>
      </c>
      <c r="H7" s="14" t="s">
        <v>44</v>
      </c>
    </row>
    <row r="8" spans="2:8" ht="15" customHeight="1">
      <c r="B8" s="11"/>
      <c r="C8" s="11"/>
      <c r="D8" s="11"/>
      <c r="E8" s="11"/>
      <c r="F8" s="14" t="s">
        <v>16</v>
      </c>
      <c r="H8" s="14" t="s">
        <v>16</v>
      </c>
    </row>
    <row r="9" spans="2:8" ht="15" customHeight="1">
      <c r="B9" s="11"/>
      <c r="C9" s="11"/>
      <c r="D9" s="11"/>
      <c r="E9" s="11"/>
      <c r="F9" s="14" t="s">
        <v>96</v>
      </c>
      <c r="H9" s="14" t="s">
        <v>30</v>
      </c>
    </row>
    <row r="10" spans="1:8" ht="15" customHeight="1">
      <c r="A10" s="15"/>
      <c r="B10" s="11"/>
      <c r="C10" s="11"/>
      <c r="D10" s="11"/>
      <c r="E10" s="11"/>
      <c r="F10" s="16"/>
      <c r="H10" s="111" t="s">
        <v>69</v>
      </c>
    </row>
    <row r="11" spans="1:8" ht="15" customHeight="1">
      <c r="A11" s="15"/>
      <c r="B11" s="11"/>
      <c r="C11" s="11"/>
      <c r="D11" s="11"/>
      <c r="E11" s="11"/>
      <c r="F11" s="17" t="s">
        <v>2</v>
      </c>
      <c r="H11" s="17" t="s">
        <v>2</v>
      </c>
    </row>
    <row r="12" spans="1:8" ht="15" customHeight="1">
      <c r="A12" s="19" t="s">
        <v>129</v>
      </c>
      <c r="B12" s="19"/>
      <c r="F12" s="18">
        <f>'P&amp;L'!F24</f>
        <v>11867</v>
      </c>
      <c r="H12" s="18">
        <v>3517</v>
      </c>
    </row>
    <row r="13" spans="1:2" ht="9.75" customHeight="1">
      <c r="A13" s="19"/>
      <c r="B13" s="19"/>
    </row>
    <row r="14" spans="1:15" ht="15" customHeight="1">
      <c r="A14" s="12" t="s">
        <v>67</v>
      </c>
      <c r="F14" s="18">
        <f>F16-F12</f>
        <v>-610</v>
      </c>
      <c r="H14" s="18">
        <v>-3433</v>
      </c>
      <c r="M14" s="32" t="s">
        <v>49</v>
      </c>
      <c r="N14" s="32" t="s">
        <v>50</v>
      </c>
      <c r="O14" s="33">
        <v>-156</v>
      </c>
    </row>
    <row r="15" spans="6:15" ht="9.75" customHeight="1">
      <c r="F15" s="21"/>
      <c r="H15" s="21"/>
      <c r="M15" s="32"/>
      <c r="N15" s="32" t="s">
        <v>51</v>
      </c>
      <c r="O15" s="33">
        <f>24+21</f>
        <v>45</v>
      </c>
    </row>
    <row r="16" spans="1:15" ht="15" customHeight="1">
      <c r="A16" s="19" t="s">
        <v>34</v>
      </c>
      <c r="F16" s="18">
        <v>11257</v>
      </c>
      <c r="H16" s="18">
        <f>SUM(H12:H15)</f>
        <v>84</v>
      </c>
      <c r="M16" s="32"/>
      <c r="N16" s="32" t="s">
        <v>52</v>
      </c>
      <c r="O16" s="33">
        <v>1161</v>
      </c>
    </row>
    <row r="17" spans="1:15" ht="15" customHeight="1" thickBot="1">
      <c r="A17" s="12" t="s">
        <v>19</v>
      </c>
      <c r="M17" s="32"/>
      <c r="N17" s="32"/>
      <c r="O17" s="34">
        <f>SUM(O14:O16)</f>
        <v>1050</v>
      </c>
    </row>
    <row r="18" spans="2:15" ht="15" customHeight="1" thickTop="1">
      <c r="B18" s="12" t="s">
        <v>116</v>
      </c>
      <c r="F18" s="13">
        <f>'BS'!F13+'BS'!F16-'BS'!E13-'BS'!E16+782</f>
        <v>-21405</v>
      </c>
      <c r="H18" s="83">
        <v>-1349</v>
      </c>
      <c r="N18" s="22"/>
      <c r="O18" s="22"/>
    </row>
    <row r="19" spans="2:15" ht="15" customHeight="1">
      <c r="B19" s="12" t="s">
        <v>38</v>
      </c>
      <c r="F19" s="13">
        <f>'BS'!F17-'BS'!E17-4844+262</f>
        <v>-8679</v>
      </c>
      <c r="H19" s="13">
        <v>18035</v>
      </c>
      <c r="N19" s="18"/>
      <c r="O19" s="18"/>
    </row>
    <row r="20" spans="2:15" ht="15" customHeight="1">
      <c r="B20" s="12" t="s">
        <v>39</v>
      </c>
      <c r="F20" s="18">
        <f>'BS'!E21-'BS'!F21-60</f>
        <v>6844</v>
      </c>
      <c r="H20" s="18">
        <v>-43350</v>
      </c>
      <c r="N20" s="18"/>
      <c r="O20" s="18"/>
    </row>
    <row r="21" spans="2:15" ht="15" customHeight="1">
      <c r="B21" s="12" t="s">
        <v>92</v>
      </c>
      <c r="F21" s="21">
        <f>'BS'!E22-'BS'!F22-22+9</f>
        <v>-6148</v>
      </c>
      <c r="H21" s="21">
        <v>206023</v>
      </c>
      <c r="N21" s="18"/>
      <c r="O21" s="18"/>
    </row>
    <row r="22" spans="1:15" ht="15" customHeight="1">
      <c r="A22" s="12" t="s">
        <v>109</v>
      </c>
      <c r="F22" s="18">
        <f>F27-F26-F25-F24-F23</f>
        <v>-18130</v>
      </c>
      <c r="H22" s="18">
        <f>SUM(H16:H21)</f>
        <v>179443</v>
      </c>
      <c r="N22" s="18"/>
      <c r="O22" s="18"/>
    </row>
    <row r="23" spans="2:15" ht="15" customHeight="1">
      <c r="B23" s="12" t="s">
        <v>31</v>
      </c>
      <c r="F23" s="18">
        <v>-4845</v>
      </c>
      <c r="H23" s="18">
        <v>-4806</v>
      </c>
      <c r="K23" s="18"/>
      <c r="N23" s="18"/>
      <c r="O23" s="18"/>
    </row>
    <row r="24" spans="2:15" ht="15" customHeight="1">
      <c r="B24" s="12" t="s">
        <v>62</v>
      </c>
      <c r="F24" s="18">
        <v>4560</v>
      </c>
      <c r="H24" s="31">
        <v>0</v>
      </c>
      <c r="K24" s="18"/>
      <c r="N24" s="18"/>
      <c r="O24" s="18"/>
    </row>
    <row r="25" spans="2:15" ht="15" customHeight="1">
      <c r="B25" s="12" t="s">
        <v>63</v>
      </c>
      <c r="F25" s="18">
        <v>-711</v>
      </c>
      <c r="H25" s="84">
        <v>-2</v>
      </c>
      <c r="K25" s="18"/>
      <c r="N25" s="18"/>
      <c r="O25" s="18"/>
    </row>
    <row r="26" spans="2:8" ht="15" customHeight="1">
      <c r="B26" s="12" t="s">
        <v>46</v>
      </c>
      <c r="F26" s="106">
        <v>795</v>
      </c>
      <c r="H26" s="21">
        <v>3473</v>
      </c>
    </row>
    <row r="27" spans="1:8" ht="15" customHeight="1">
      <c r="A27" s="19" t="s">
        <v>108</v>
      </c>
      <c r="F27" s="23">
        <f>F42-F40-F34</f>
        <v>-18331</v>
      </c>
      <c r="H27" s="23">
        <f>SUM(H22:H26)</f>
        <v>178108</v>
      </c>
    </row>
    <row r="28" ht="9.75" customHeight="1"/>
    <row r="29" ht="15" customHeight="1">
      <c r="A29" s="22" t="s">
        <v>20</v>
      </c>
    </row>
    <row r="30" spans="2:15" ht="15" customHeight="1">
      <c r="B30" s="12" t="s">
        <v>32</v>
      </c>
      <c r="F30" s="107">
        <v>-707</v>
      </c>
      <c r="H30" s="84">
        <v>-12</v>
      </c>
      <c r="J30" s="1"/>
      <c r="K30" s="1"/>
      <c r="L30" s="1"/>
      <c r="M30" s="1"/>
      <c r="N30" s="1"/>
      <c r="O30" s="1"/>
    </row>
    <row r="31" spans="2:15" ht="15" customHeight="1">
      <c r="B31" s="12" t="s">
        <v>64</v>
      </c>
      <c r="F31" s="107">
        <v>0</v>
      </c>
      <c r="H31" s="84">
        <v>-165998</v>
      </c>
      <c r="N31" s="22"/>
      <c r="O31" s="22"/>
    </row>
    <row r="32" spans="2:15" ht="15" customHeight="1">
      <c r="B32" s="12" t="s">
        <v>33</v>
      </c>
      <c r="F32" s="107">
        <v>0</v>
      </c>
      <c r="H32" s="84">
        <v>38</v>
      </c>
      <c r="J32" s="1"/>
      <c r="K32" s="1"/>
      <c r="L32" s="1"/>
      <c r="M32" s="1"/>
      <c r="N32" s="1"/>
      <c r="O32" s="1"/>
    </row>
    <row r="33" spans="2:8" ht="15" customHeight="1">
      <c r="B33" s="12" t="s">
        <v>47</v>
      </c>
      <c r="F33" s="31">
        <v>0</v>
      </c>
      <c r="H33" s="18">
        <v>-20117</v>
      </c>
    </row>
    <row r="34" spans="1:15" ht="15" customHeight="1">
      <c r="A34" s="19" t="s">
        <v>65</v>
      </c>
      <c r="F34" s="23">
        <f>SUM(F30:F33)</f>
        <v>-707</v>
      </c>
      <c r="H34" s="81">
        <f>SUM(H30:H33)</f>
        <v>-186089</v>
      </c>
      <c r="J34" s="1"/>
      <c r="K34" s="1"/>
      <c r="L34" s="1"/>
      <c r="M34" s="1"/>
      <c r="N34" s="1"/>
      <c r="O34" s="1"/>
    </row>
    <row r="35" spans="10:15" ht="9.75" customHeight="1">
      <c r="J35" s="1"/>
      <c r="K35" s="1"/>
      <c r="L35" s="1"/>
      <c r="M35" s="1"/>
      <c r="N35" s="1"/>
      <c r="O35" s="1"/>
    </row>
    <row r="36" spans="1:15" ht="15" customHeight="1">
      <c r="A36" s="22" t="s">
        <v>37</v>
      </c>
      <c r="J36" s="1"/>
      <c r="K36" s="1"/>
      <c r="L36" s="1"/>
      <c r="M36" s="1"/>
      <c r="N36" s="1"/>
      <c r="O36" s="1"/>
    </row>
    <row r="37" spans="2:15" ht="15" customHeight="1">
      <c r="B37" s="12" t="s">
        <v>48</v>
      </c>
      <c r="F37" s="108">
        <v>-3600</v>
      </c>
      <c r="H37" s="18">
        <v>-12599</v>
      </c>
      <c r="J37" s="1"/>
      <c r="K37" s="1"/>
      <c r="L37" s="1"/>
      <c r="M37" s="1"/>
      <c r="N37" s="1"/>
      <c r="O37" s="1"/>
    </row>
    <row r="38" spans="2:8" ht="15" customHeight="1">
      <c r="B38" s="12" t="s">
        <v>66</v>
      </c>
      <c r="F38" s="18">
        <v>30000</v>
      </c>
      <c r="H38" s="31">
        <v>0</v>
      </c>
    </row>
    <row r="39" spans="2:8" ht="15" customHeight="1">
      <c r="B39" s="12" t="s">
        <v>117</v>
      </c>
      <c r="F39" s="18">
        <v>-2500</v>
      </c>
      <c r="H39" s="31">
        <v>0</v>
      </c>
    </row>
    <row r="40" spans="1:15" ht="15" customHeight="1">
      <c r="A40" s="19" t="s">
        <v>107</v>
      </c>
      <c r="F40" s="81">
        <f>SUM(F37:F39)</f>
        <v>23900</v>
      </c>
      <c r="H40" s="23">
        <f>SUM(H37:H39)</f>
        <v>-12599</v>
      </c>
      <c r="J40" s="1"/>
      <c r="K40" s="1"/>
      <c r="L40" s="1"/>
      <c r="M40" s="1"/>
      <c r="N40" s="1"/>
      <c r="O40" s="1"/>
    </row>
    <row r="41" spans="10:15" ht="9.75" customHeight="1">
      <c r="J41" s="1"/>
      <c r="K41" s="1"/>
      <c r="L41" s="1"/>
      <c r="M41" s="1"/>
      <c r="N41" s="1"/>
      <c r="O41" s="1"/>
    </row>
    <row r="42" spans="1:15" s="19" customFormat="1" ht="15" customHeight="1">
      <c r="A42" s="19" t="s">
        <v>35</v>
      </c>
      <c r="E42" s="24" t="s">
        <v>4</v>
      </c>
      <c r="F42" s="25">
        <f>F46-F44</f>
        <v>4862</v>
      </c>
      <c r="G42"/>
      <c r="H42" s="25">
        <f>H27+H34+H40</f>
        <v>-20580</v>
      </c>
      <c r="J42" s="1"/>
      <c r="K42" s="1"/>
      <c r="L42" s="1"/>
      <c r="M42" s="1"/>
      <c r="N42" s="1"/>
      <c r="O42" s="1"/>
    </row>
    <row r="43" spans="5:15" s="19" customFormat="1" ht="6" customHeight="1">
      <c r="E43" s="24"/>
      <c r="F43" s="26"/>
      <c r="G43"/>
      <c r="H43" s="26"/>
      <c r="J43" s="1"/>
      <c r="K43" s="1"/>
      <c r="L43" s="1"/>
      <c r="M43" s="1"/>
      <c r="N43" s="1"/>
      <c r="O43" s="1"/>
    </row>
    <row r="44" spans="1:11" s="19" customFormat="1" ht="15" customHeight="1">
      <c r="A44" s="19" t="s">
        <v>104</v>
      </c>
      <c r="E44" s="24"/>
      <c r="F44" s="26">
        <v>12852</v>
      </c>
      <c r="G44"/>
      <c r="H44" s="26">
        <v>33432</v>
      </c>
      <c r="J44" s="27"/>
      <c r="K44" s="27"/>
    </row>
    <row r="45" spans="6:11" s="19" customFormat="1" ht="6" customHeight="1">
      <c r="F45" s="28"/>
      <c r="G45"/>
      <c r="H45" s="28"/>
      <c r="J45" s="27"/>
      <c r="K45" s="27"/>
    </row>
    <row r="46" spans="1:11" s="19" customFormat="1" ht="15" customHeight="1" thickBot="1">
      <c r="A46" s="19" t="s">
        <v>105</v>
      </c>
      <c r="E46" s="24"/>
      <c r="F46" s="29">
        <f>'BS'!E18</f>
        <v>17714</v>
      </c>
      <c r="G46"/>
      <c r="H46" s="29">
        <f>SUM(H42:H45)</f>
        <v>12852</v>
      </c>
      <c r="J46" s="27"/>
      <c r="K46" s="27"/>
    </row>
    <row r="47" ht="9.75" customHeight="1" thickTop="1"/>
    <row r="48" ht="15" customHeight="1">
      <c r="A48" s="22" t="s">
        <v>130</v>
      </c>
    </row>
    <row r="49" spans="3:8" ht="15" customHeight="1">
      <c r="C49" s="12" t="s">
        <v>131</v>
      </c>
      <c r="F49" s="13">
        <v>12358</v>
      </c>
      <c r="H49" s="13">
        <v>10474</v>
      </c>
    </row>
    <row r="50" spans="3:8" ht="15" customHeight="1">
      <c r="C50" s="12" t="s">
        <v>132</v>
      </c>
      <c r="F50" s="13">
        <v>1250</v>
      </c>
      <c r="G50" s="109"/>
      <c r="H50" s="31">
        <v>0</v>
      </c>
    </row>
    <row r="51" spans="6:8" ht="15" customHeight="1" thickBot="1">
      <c r="F51" s="110">
        <f>SUM(F49:F50)</f>
        <v>13608</v>
      </c>
      <c r="H51" s="110">
        <f>SUM(H49:H50)</f>
        <v>10474</v>
      </c>
    </row>
    <row r="52" ht="15" customHeight="1" thickTop="1"/>
    <row r="53" spans="1:9" ht="15" customHeight="1">
      <c r="A53" s="3" t="s">
        <v>90</v>
      </c>
      <c r="I53" s="30"/>
    </row>
    <row r="54" ht="15" customHeight="1">
      <c r="A54" s="3" t="s">
        <v>82</v>
      </c>
    </row>
    <row r="55" spans="6:8" ht="15" customHeight="1">
      <c r="F55" s="18">
        <f>+F51-F46</f>
        <v>-4106</v>
      </c>
      <c r="H55" s="18">
        <f>+H51-H46</f>
        <v>-2378</v>
      </c>
    </row>
    <row r="62" spans="6:8" ht="15" customHeight="1">
      <c r="F62" s="18">
        <f>+F27+F34+F40-F42</f>
        <v>0</v>
      </c>
      <c r="H62" s="18">
        <f>+H27+H34+H40-H42</f>
        <v>0</v>
      </c>
    </row>
  </sheetData>
  <printOptions/>
  <pageMargins left="0.75" right="0.5" top="0.5" bottom="0.1" header="0.5" footer="0.5"/>
  <pageSetup horizontalDpi="600" verticalDpi="600" orientation="portrait" paperSize="9" scale="97" r:id="rId1"/>
  <headerFooter alignWithMargins="0">
    <oddHeader>&amp;R&amp;"Arial,Italic"&amp;7Acquisition Accounting</oddHeader>
    <oddFooter>&amp;C
&amp;"Times New Roman,Regular"&amp;12Page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8" sqref="A8"/>
    </sheetView>
  </sheetViews>
  <sheetFormatPr defaultColWidth="9.140625" defaultRowHeight="12.75"/>
  <sheetData/>
  <printOptions/>
  <pageMargins left="0.5" right="0" top="0.3" bottom="0.1" header="0.5" footer="0.5"/>
  <pageSetup fitToHeight="1" fitToWidth="1" horizontalDpi="600" verticalDpi="600" orientation="portrait" scale="76" r:id="rId1"/>
  <headerFooter alignWithMargins="0">
    <oddHeader>&amp;R&amp;"Arial,Italic"&amp;7Acquisition Accounting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workbookViewId="0" topLeftCell="A3">
      <pane xSplit="2" ySplit="5" topLeftCell="F8" activePane="bottomRight" state="frozen"/>
      <selection pane="topLeft" activeCell="A3" sqref="A3"/>
      <selection pane="topRight" activeCell="B3" sqref="B3"/>
      <selection pane="bottomLeft" activeCell="A7" sqref="A7"/>
      <selection pane="bottomRight" activeCell="G10" sqref="A1:IV16384"/>
    </sheetView>
  </sheetViews>
  <sheetFormatPr defaultColWidth="9.140625" defaultRowHeight="12.75"/>
  <sheetData/>
  <printOptions/>
  <pageMargins left="0.2" right="0" top="0.3" bottom="0" header="0.5" footer="0.5"/>
  <pageSetup fitToHeight="1" fitToWidth="1" horizontalDpi="600" verticalDpi="600" orientation="portrait" paperSize="9" scale="79" r:id="rId1"/>
  <headerFooter alignWithMargins="0">
    <oddHeader>&amp;R&amp;"Arial,Italic"&amp;7Acquisition Accounting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B10">
      <selection activeCell="F29" sqref="F29"/>
    </sheetView>
  </sheetViews>
  <sheetFormatPr defaultColWidth="9.140625" defaultRowHeight="15" customHeight="1"/>
  <cols>
    <col min="1" max="1" width="3.421875" style="3" customWidth="1"/>
    <col min="2" max="2" width="23.7109375" style="3" customWidth="1"/>
    <col min="3" max="3" width="6.281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21</v>
      </c>
    </row>
    <row r="2" ht="15" customHeight="1">
      <c r="G2" s="5"/>
    </row>
    <row r="3" ht="15" customHeight="1">
      <c r="A3" s="2" t="s">
        <v>13</v>
      </c>
    </row>
    <row r="4" ht="15" customHeight="1">
      <c r="A4" s="2" t="s">
        <v>97</v>
      </c>
    </row>
    <row r="6" ht="15" customHeight="1">
      <c r="A6" s="2" t="s">
        <v>93</v>
      </c>
    </row>
    <row r="8" spans="4:7" ht="15" customHeight="1">
      <c r="D8" s="7" t="s">
        <v>55</v>
      </c>
      <c r="E8" s="7" t="s">
        <v>55</v>
      </c>
      <c r="F8" s="7" t="s">
        <v>56</v>
      </c>
      <c r="G8" s="7" t="s">
        <v>56</v>
      </c>
    </row>
    <row r="9" spans="4:7" s="9" customFormat="1" ht="15" customHeight="1">
      <c r="D9" s="8" t="s">
        <v>22</v>
      </c>
      <c r="E9" s="8" t="s">
        <v>24</v>
      </c>
      <c r="F9" s="8" t="s">
        <v>25</v>
      </c>
      <c r="G9" s="8" t="s">
        <v>26</v>
      </c>
    </row>
    <row r="10" spans="4:7" s="9" customFormat="1" ht="15" customHeight="1">
      <c r="D10" s="8" t="s">
        <v>23</v>
      </c>
      <c r="E10" s="8" t="s">
        <v>23</v>
      </c>
      <c r="F10" s="8" t="s">
        <v>91</v>
      </c>
      <c r="G10" s="8" t="s">
        <v>91</v>
      </c>
    </row>
    <row r="11" spans="4:7" s="9" customFormat="1" ht="15" customHeight="1">
      <c r="D11" s="8" t="s">
        <v>16</v>
      </c>
      <c r="E11" s="8" t="s">
        <v>16</v>
      </c>
      <c r="F11" s="8" t="s">
        <v>16</v>
      </c>
      <c r="G11" s="8" t="s">
        <v>16</v>
      </c>
    </row>
    <row r="12" spans="4:7" s="9" customFormat="1" ht="15" customHeight="1">
      <c r="D12" s="52" t="s">
        <v>96</v>
      </c>
      <c r="E12" s="52" t="s">
        <v>30</v>
      </c>
      <c r="F12" s="52" t="str">
        <f>D12</f>
        <v>31/12/2003</v>
      </c>
      <c r="G12" s="52" t="str">
        <f>E12</f>
        <v>31/12/2002</v>
      </c>
    </row>
    <row r="13" spans="4:7" ht="15" customHeight="1">
      <c r="D13" s="7" t="s">
        <v>2</v>
      </c>
      <c r="E13" s="7" t="s">
        <v>2</v>
      </c>
      <c r="F13" s="7" t="s">
        <v>2</v>
      </c>
      <c r="G13" s="7" t="s">
        <v>2</v>
      </c>
    </row>
    <row r="14" spans="4:7" ht="15" customHeight="1">
      <c r="D14" s="7"/>
      <c r="E14" s="7"/>
      <c r="F14" s="7"/>
      <c r="G14" s="7"/>
    </row>
    <row r="15" spans="2:10" ht="15" customHeight="1" thickBot="1">
      <c r="B15" s="3" t="s">
        <v>106</v>
      </c>
      <c r="D15" s="92">
        <f>'[1]Sheet1'!I52/1000</f>
        <v>-254.13</v>
      </c>
      <c r="E15" s="105">
        <v>0</v>
      </c>
      <c r="F15" s="92">
        <f>'[1]Sheet1'!I16/1000</f>
        <v>37.534</v>
      </c>
      <c r="G15" s="92">
        <f>'[1]Sheet1'!I20/1000</f>
        <v>1.5778699999999999</v>
      </c>
      <c r="J15" s="3">
        <f>'[1]Sheet1'!I55/1000</f>
        <v>-0.00013000000000010914</v>
      </c>
    </row>
    <row r="16" ht="15" customHeight="1" thickTop="1"/>
    <row r="18" spans="2:7" ht="15" customHeight="1" thickBot="1">
      <c r="B18" s="3" t="s">
        <v>53</v>
      </c>
      <c r="D18" s="92">
        <f>'[1]Sheet1'!I51/1000</f>
        <v>280.051</v>
      </c>
      <c r="E18" s="92">
        <f>'[1]Sheet1'!I54/1000</f>
        <v>212.902</v>
      </c>
      <c r="F18" s="92">
        <f>'[1]Sheet1'!I17/1000</f>
        <v>794.657</v>
      </c>
      <c r="G18" s="92">
        <f>'[1]Sheet1'!I19/1000</f>
        <v>3472.596</v>
      </c>
    </row>
    <row r="19" ht="15" customHeight="1" thickTop="1"/>
    <row r="21" ht="15" customHeight="1">
      <c r="B21" s="3" t="s">
        <v>95</v>
      </c>
    </row>
    <row r="22" spans="2:3" ht="15" customHeight="1">
      <c r="B22" s="3" t="s">
        <v>103</v>
      </c>
      <c r="C22" s="51">
        <f>'[1]Sheet1'!B69</f>
        <v>2.050812032481299</v>
      </c>
    </row>
    <row r="24" spans="2:3" ht="15" customHeight="1">
      <c r="B24" s="3" t="s">
        <v>94</v>
      </c>
      <c r="C24" s="51">
        <f>'[1]Sheet1'!C69</f>
        <v>2.0038201528061124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OSK SECURITIES BERHAD</cp:lastModifiedBy>
  <cp:lastPrinted>2004-02-12T08:56:12Z</cp:lastPrinted>
  <dcterms:created xsi:type="dcterms:W3CDTF">1999-03-24T02:44:56Z</dcterms:created>
  <dcterms:modified xsi:type="dcterms:W3CDTF">2003-08-20T03:46:25Z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